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.16.10\ito\Files WADAS\AARS\Evy\2017\CGS\CGS-6\PCSO2017_Audit_Report\Final\"/>
    </mc:Choice>
  </mc:AlternateContent>
  <bookViews>
    <workbookView xWindow="0" yWindow="0" windowWidth="20736" windowHeight="11760"/>
  </bookViews>
  <sheets>
    <sheet name="SF Position" sheetId="3" r:id="rId1"/>
    <sheet name="SFP - Operating" sheetId="4" r:id="rId2"/>
    <sheet name="SFP - Charity" sheetId="5" r:id="rId3"/>
    <sheet name="SFP - Prize" sheetId="6" r:id="rId4"/>
    <sheet name="Changes in Equity" sheetId="7" r:id="rId5"/>
    <sheet name="Cash Flow" sheetId="8" r:id="rId6"/>
  </sheets>
  <definedNames>
    <definedName name="_xlnm.Print_Area" localSheetId="5">'Cash Flow'!$A$1:$E$55</definedName>
    <definedName name="_xlnm.Print_Area" localSheetId="4">'Changes in Equity'!$A$1:$E$25</definedName>
    <definedName name="_xlnm.Print_Area" localSheetId="0">'SF Position'!$A$1:$F$45</definedName>
    <definedName name="_xlnm.Print_Area" localSheetId="2">'SFP - Charity'!$A$1:$E$42</definedName>
    <definedName name="_xlnm.Print_Area" localSheetId="1">'SFP - Operating'!$A$1:$E$33</definedName>
    <definedName name="_xlnm.Print_Area" localSheetId="3">'SFP - Prize'!$A$1:$E$42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7" l="1"/>
  <c r="E34" i="6"/>
  <c r="E33" i="5"/>
  <c r="D17" i="6" l="1"/>
  <c r="E17" i="6"/>
  <c r="E12" i="5" l="1"/>
  <c r="D12" i="5"/>
  <c r="F38" i="3"/>
  <c r="E38" i="3"/>
  <c r="E42" i="3" l="1"/>
  <c r="E19" i="3"/>
  <c r="E48" i="8" l="1"/>
  <c r="D48" i="8"/>
  <c r="E32" i="8"/>
  <c r="D32" i="8"/>
  <c r="E17" i="7"/>
  <c r="E38" i="6"/>
  <c r="E32" i="6"/>
  <c r="D32" i="6"/>
  <c r="E27" i="6"/>
  <c r="D27" i="6"/>
  <c r="E13" i="6"/>
  <c r="E14" i="6" s="1"/>
  <c r="E18" i="6" s="1"/>
  <c r="D13" i="6"/>
  <c r="D14" i="6" s="1"/>
  <c r="D18" i="6" s="1"/>
  <c r="E37" i="5"/>
  <c r="E31" i="5"/>
  <c r="D31" i="5"/>
  <c r="E26" i="5"/>
  <c r="D26" i="5"/>
  <c r="E17" i="5"/>
  <c r="D17" i="5"/>
  <c r="E29" i="4"/>
  <c r="D29" i="4"/>
  <c r="E24" i="4"/>
  <c r="D24" i="4"/>
  <c r="E18" i="4"/>
  <c r="E19" i="4" s="1"/>
  <c r="D18" i="4"/>
  <c r="D19" i="4" s="1"/>
  <c r="F42" i="3"/>
  <c r="F26" i="3"/>
  <c r="E26" i="3"/>
  <c r="E28" i="3" s="1"/>
  <c r="F19" i="3"/>
  <c r="D28" i="6" l="1"/>
  <c r="D33" i="6" s="1"/>
  <c r="E50" i="8"/>
  <c r="E52" i="8" s="1"/>
  <c r="D51" i="8" s="1"/>
  <c r="D50" i="8"/>
  <c r="E21" i="7"/>
  <c r="E28" i="6"/>
  <c r="E33" i="6" s="1"/>
  <c r="E18" i="5"/>
  <c r="E27" i="5" s="1"/>
  <c r="E32" i="5" s="1"/>
  <c r="E38" i="5" s="1"/>
  <c r="D33" i="5" s="1"/>
  <c r="D37" i="5" s="1"/>
  <c r="D18" i="5"/>
  <c r="D27" i="5" s="1"/>
  <c r="D32" i="5" s="1"/>
  <c r="E25" i="4"/>
  <c r="E30" i="4" s="1"/>
  <c r="D25" i="4"/>
  <c r="D30" i="4" s="1"/>
  <c r="F28" i="3"/>
  <c r="E39" i="6" l="1"/>
  <c r="D34" i="6" s="1"/>
  <c r="D38" i="6" s="1"/>
  <c r="D39" i="6" s="1"/>
  <c r="E22" i="7"/>
  <c r="D15" i="7"/>
  <c r="D17" i="7" s="1"/>
  <c r="D21" i="7" s="1"/>
  <c r="D22" i="7" s="1"/>
  <c r="D52" i="8"/>
  <c r="D38" i="5"/>
</calcChain>
</file>

<file path=xl/sharedStrings.xml><?xml version="1.0" encoding="utf-8"?>
<sst xmlns="http://schemas.openxmlformats.org/spreadsheetml/2006/main" count="200" uniqueCount="153">
  <si>
    <t>PHILIPPINE CHARITY SWEEPSTAKES OFFICE</t>
  </si>
  <si>
    <t>(In Philippine Peso)</t>
  </si>
  <si>
    <t>Notes</t>
  </si>
  <si>
    <t>(As Restated)</t>
  </si>
  <si>
    <t xml:space="preserve">  A S S E T S  </t>
  </si>
  <si>
    <t>CURRENT ASSETS</t>
  </si>
  <si>
    <t xml:space="preserve">Cash and Cash Equivalents </t>
  </si>
  <si>
    <t>4.1/5</t>
  </si>
  <si>
    <t>Short-Term Investments</t>
  </si>
  <si>
    <t>Receivables - net</t>
  </si>
  <si>
    <t>4.3/7</t>
  </si>
  <si>
    <t>Inventories</t>
  </si>
  <si>
    <t>4.5/8</t>
  </si>
  <si>
    <t>Prepayments</t>
  </si>
  <si>
    <t>Other Current Assets</t>
  </si>
  <si>
    <t>Total Current Assets</t>
  </si>
  <si>
    <t>NON-CURRENT ASSETS</t>
  </si>
  <si>
    <t>Long-term Investments</t>
  </si>
  <si>
    <t>Held-to-Maturity Investments</t>
  </si>
  <si>
    <t xml:space="preserve">Property, Plant and Equipment - net </t>
  </si>
  <si>
    <t>4.4/12</t>
  </si>
  <si>
    <t>Other Assets</t>
  </si>
  <si>
    <t>Total Non-Current Assets</t>
  </si>
  <si>
    <t>TOTAL ASSETS</t>
  </si>
  <si>
    <t xml:space="preserve">  L I A B I L I T I E S   A N D   E Q U I T Y  </t>
  </si>
  <si>
    <t xml:space="preserve">CURRENT LIABILITIES </t>
  </si>
  <si>
    <t>Accounts Payable</t>
  </si>
  <si>
    <t>Inter-Agency Payables</t>
  </si>
  <si>
    <t>Intra-Agency Payables</t>
  </si>
  <si>
    <t>Other Current Liabilities</t>
  </si>
  <si>
    <t>Deferred Credits</t>
  </si>
  <si>
    <t>TOTAL LIABILITIES</t>
  </si>
  <si>
    <t xml:space="preserve">EQUITY </t>
  </si>
  <si>
    <t>TOTAL LIABILITIES AND EQUITY</t>
  </si>
  <si>
    <t>NET RECEIPTS ALLOCATION</t>
  </si>
  <si>
    <t>Other Income</t>
  </si>
  <si>
    <t>Printing Cost</t>
  </si>
  <si>
    <t>Share from STL</t>
  </si>
  <si>
    <t>Printing Cost - STL</t>
  </si>
  <si>
    <t>Printing Cost - Peryahan</t>
  </si>
  <si>
    <t>Share from Peryahan</t>
  </si>
  <si>
    <t>OPERATING FUND EXPENSES</t>
  </si>
  <si>
    <t>Personal Services</t>
  </si>
  <si>
    <t xml:space="preserve">Maintenance and Other Operating Expenses </t>
  </si>
  <si>
    <t>Printing Expenses</t>
  </si>
  <si>
    <t>OPERATING FUND BEFORE OTHER FINANCIAL INCOME/CHARGES</t>
  </si>
  <si>
    <t>Other Financial Income/Charges</t>
  </si>
  <si>
    <t>Interest Income</t>
  </si>
  <si>
    <t>Financial Charges</t>
  </si>
  <si>
    <t>UNUTILIZED BALANCE FOR THE YEAR</t>
  </si>
  <si>
    <t xml:space="preserve">FUND BALANCE, BEGINNING </t>
  </si>
  <si>
    <t>Adjustments</t>
  </si>
  <si>
    <t>FUND BALANCE, ENDING</t>
  </si>
  <si>
    <t>Note</t>
  </si>
  <si>
    <t>Share in Rentals and Maintenance of Equipment</t>
  </si>
  <si>
    <t>Share in Commission Expenses</t>
  </si>
  <si>
    <t>NET CHARITY FUND</t>
  </si>
  <si>
    <t>Forfeitures of Prizes</t>
  </si>
  <si>
    <t>Share in "Scratch and Match" Project</t>
  </si>
  <si>
    <t>CHARITY FUND EXPENSES</t>
  </si>
  <si>
    <t>Regular and Traditional Beneficiaries</t>
  </si>
  <si>
    <t>Documentary Stamps Tax</t>
  </si>
  <si>
    <t>STL Shares (PNP, LGU, Provincial &amp; Congressional)</t>
  </si>
  <si>
    <t>Mandatory Contributions</t>
  </si>
  <si>
    <t>Charity Clinic Expenses</t>
  </si>
  <si>
    <t>Other Programs and Projects</t>
  </si>
  <si>
    <t>CHARITY FUND BEFORE OTHER FINANCIAL INCOME/CHARGES</t>
  </si>
  <si>
    <t>Interest Income-net</t>
  </si>
  <si>
    <t>Gain (Loss) on Foreign Exchange</t>
  </si>
  <si>
    <t>Transfer from Operating Fund</t>
  </si>
  <si>
    <t>Prior Year's Adjustment</t>
  </si>
  <si>
    <t>16</t>
  </si>
  <si>
    <t>NET PRIZE FUND</t>
  </si>
  <si>
    <t>PRIZE FUND EXPENSE</t>
  </si>
  <si>
    <t>Jackpot Prizes</t>
  </si>
  <si>
    <t>Low Tier Prizes</t>
  </si>
  <si>
    <t>Keno Prizes</t>
  </si>
  <si>
    <t>Winning Tickets Sweepstakes</t>
  </si>
  <si>
    <t>5% Prize Fund Tax</t>
  </si>
  <si>
    <t>Sellers Prize</t>
  </si>
  <si>
    <t>Sellers Share/Commission-Sweepstakes</t>
  </si>
  <si>
    <t>PRIZE FUND BEFORE OTHER FINANCIAL INCOME/CHARGES</t>
  </si>
  <si>
    <t xml:space="preserve">Interest Income-net </t>
  </si>
  <si>
    <t xml:space="preserve">Prior Year's Adjustment </t>
  </si>
  <si>
    <t>Forfeitures of Prizes for the Year 2015</t>
  </si>
  <si>
    <t xml:space="preserve">      (As Restated)</t>
  </si>
  <si>
    <t>APPRAISAL CAPITAL</t>
  </si>
  <si>
    <t>RESTRICTED CAPITAL</t>
  </si>
  <si>
    <t>CONTINGENT SURPLUS</t>
  </si>
  <si>
    <t>GOVERNMENT EQUITY</t>
  </si>
  <si>
    <t>RETAINED EARNINGS(DEFICIT)</t>
  </si>
  <si>
    <t xml:space="preserve">      Beginning Balance, January 1</t>
  </si>
  <si>
    <t xml:space="preserve">      Add:  Unutilized Operating Fund</t>
  </si>
  <si>
    <t xml:space="preserve">      Total Retained Earnings</t>
  </si>
  <si>
    <t xml:space="preserve">      Add (Less):  </t>
  </si>
  <si>
    <t>Appropriation for Building Construction</t>
  </si>
  <si>
    <t>Transfer to Charity Fund</t>
  </si>
  <si>
    <t>EQUITY</t>
  </si>
  <si>
    <t xml:space="preserve">      Ending Balance, December 31</t>
  </si>
  <si>
    <t>CASH FLOWS FROM OPERATING ACTIVITIES</t>
  </si>
  <si>
    <t>Sales of Lotto, Keno and Sweepstakes tickets</t>
  </si>
  <si>
    <t>Remittance of STL Agents</t>
  </si>
  <si>
    <t>Remittance of share on Sweepstakes Instant Tickets</t>
  </si>
  <si>
    <t>Miscellaneous Income</t>
  </si>
  <si>
    <t>Income from Franchise Tax</t>
  </si>
  <si>
    <t>Other Service Income</t>
  </si>
  <si>
    <t>Fines and Penalties</t>
  </si>
  <si>
    <t>Inspection/Installation/Application/Processing fees</t>
  </si>
  <si>
    <t>Rent Income</t>
  </si>
  <si>
    <t>Guaranty Deposits</t>
  </si>
  <si>
    <t>Miscellaneous Receivables/Cash Collections/Cash Bonds/Refunds</t>
  </si>
  <si>
    <t>Prize Fund Seed from PGMC/POSC</t>
  </si>
  <si>
    <t>Collection of Accounts Receivable</t>
  </si>
  <si>
    <t>Collection for payment of Employees' Loans and Contributions</t>
  </si>
  <si>
    <t>Cash Bond/Performance Bond/Bidder's Bond</t>
  </si>
  <si>
    <t>Payment to Winners, Beneficiaries, Employees, Suppliers,</t>
  </si>
  <si>
    <t xml:space="preserve">     Non-Gov't. Organizations and National Gov't. Agencies</t>
  </si>
  <si>
    <t>NET CASH PROVIDED BY OPERATING ACTIVITIES</t>
  </si>
  <si>
    <t>CASH FLOWS FROM INVESTING ACTIVITIES</t>
  </si>
  <si>
    <t>Termination of Short-Term Investments</t>
  </si>
  <si>
    <t>Short-Term Investments placements</t>
  </si>
  <si>
    <t>Other Investments and Marketable Securities</t>
  </si>
  <si>
    <t>Disposal of Assets</t>
  </si>
  <si>
    <t>Purchase of Equipment</t>
  </si>
  <si>
    <t>Purchase of IT Equipment</t>
  </si>
  <si>
    <t>Purchase of Motor Vehicles</t>
  </si>
  <si>
    <t>Purchase of Furniture and Fixtures</t>
  </si>
  <si>
    <t>Purchase of Library Books</t>
  </si>
  <si>
    <t xml:space="preserve"> </t>
  </si>
  <si>
    <t>Leasehold Improvements/Renovations</t>
  </si>
  <si>
    <t>Construction of Office Building</t>
  </si>
  <si>
    <t>Investment in Bonds</t>
  </si>
  <si>
    <t>NET CASH USED IN INVESTING ACTIVITIES</t>
  </si>
  <si>
    <t>NET INCREASE IN CASH AND CASH EQUIVALENTS</t>
  </si>
  <si>
    <t>CASH AND CASH EQUIVALENTS, BEGINNING</t>
  </si>
  <si>
    <t>CASH AND CASH EQUIVALENTS, ENDING</t>
  </si>
  <si>
    <t>OPERATING FUND UTILIZATION STATEMENTS</t>
  </si>
  <si>
    <t>STATEMENTS OF FINANCIAL POSITION</t>
  </si>
  <si>
    <t>CHARITY FUND UTILIZATION STATEMENTS</t>
  </si>
  <si>
    <t>PRIZE FUND UTILIZATION STATEMENTS</t>
  </si>
  <si>
    <t>STATEMENTS OF ACCUMULATED SURPLUS/(DEFICIT)</t>
  </si>
  <si>
    <t>STATEMENTS OF CASH FLOWS</t>
  </si>
  <si>
    <t>As of December 31, 2017</t>
  </si>
  <si>
    <t>(With Corresponding Figures as of December 31, 2016)</t>
  </si>
  <si>
    <t>For the Year Ended December 31, 2017</t>
  </si>
  <si>
    <t>(With Corresponding Figures for 2016)</t>
  </si>
  <si>
    <t>(With Corresponding Figures)</t>
  </si>
  <si>
    <t>(With Correspoonding Figures for CY 2016)</t>
  </si>
  <si>
    <t>Fund Transfer to/from Branches/ODM</t>
  </si>
  <si>
    <t>Fund Transfer to Home Office</t>
  </si>
  <si>
    <t>19/26</t>
  </si>
  <si>
    <r>
      <t xml:space="preserve">The notes on pages </t>
    </r>
    <r>
      <rPr>
        <sz val="11"/>
        <rFont val="Arial"/>
        <family val="2"/>
      </rPr>
      <t xml:space="preserve">11 to 58 </t>
    </r>
    <r>
      <rPr>
        <sz val="11"/>
        <color theme="1"/>
        <rFont val="Arial"/>
        <family val="2"/>
      </rPr>
      <t>form part of these financial statements.</t>
    </r>
  </si>
  <si>
    <t>The notes on pages 11 to 58 form part of these financial statements.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</si>
</sst>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_);\(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2" fillId="0" borderId="3" xfId="0" applyFont="1" applyBorder="1"/>
    <xf numFmtId="0" fontId="2" fillId="0" borderId="1" xfId="0" applyFont="1" applyBorder="1"/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2" fillId="0" borderId="0" xfId="0" applyFont="1" applyAlignment="1"/>
    <xf numFmtId="164" fontId="2" fillId="0" borderId="3" xfId="1" applyNumberFormat="1" applyFont="1" applyBorder="1"/>
    <xf numFmtId="0" fontId="2" fillId="0" borderId="4" xfId="0" applyFont="1" applyBorder="1"/>
    <xf numFmtId="164" fontId="2" fillId="0" borderId="4" xfId="1" applyNumberFormat="1" applyFont="1" applyBorder="1"/>
    <xf numFmtId="0" fontId="3" fillId="0" borderId="4" xfId="0" applyFont="1" applyBorder="1"/>
    <xf numFmtId="164" fontId="3" fillId="0" borderId="4" xfId="1" applyNumberFormat="1" applyFont="1" applyBorder="1"/>
    <xf numFmtId="164" fontId="3" fillId="0" borderId="0" xfId="1" applyNumberFormat="1" applyFont="1"/>
    <xf numFmtId="0" fontId="3" fillId="0" borderId="5" xfId="0" applyFont="1" applyBorder="1" applyAlignment="1"/>
    <xf numFmtId="0" fontId="3" fillId="0" borderId="3" xfId="0" applyFont="1" applyBorder="1"/>
    <xf numFmtId="0" fontId="3" fillId="0" borderId="5" xfId="0" applyFont="1" applyBorder="1"/>
    <xf numFmtId="0" fontId="2" fillId="0" borderId="5" xfId="0" applyFont="1" applyBorder="1"/>
    <xf numFmtId="164" fontId="3" fillId="0" borderId="5" xfId="1" applyNumberFormat="1" applyFont="1" applyBorder="1"/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/>
    <xf numFmtId="0" fontId="2" fillId="0" borderId="7" xfId="0" applyFont="1" applyBorder="1"/>
    <xf numFmtId="164" fontId="2" fillId="0" borderId="7" xfId="1" applyNumberFormat="1" applyFont="1" applyBorder="1"/>
    <xf numFmtId="164" fontId="3" fillId="0" borderId="7" xfId="1" applyNumberFormat="1" applyFont="1" applyBorder="1"/>
    <xf numFmtId="0" fontId="3" fillId="0" borderId="6" xfId="0" applyFont="1" applyBorder="1"/>
    <xf numFmtId="164" fontId="3" fillId="0" borderId="6" xfId="1" applyNumberFormat="1" applyFont="1" applyBorder="1"/>
    <xf numFmtId="0" fontId="2" fillId="0" borderId="6" xfId="0" applyFont="1" applyBorder="1"/>
    <xf numFmtId="37" fontId="2" fillId="0" borderId="0" xfId="1" applyNumberFormat="1" applyFont="1"/>
    <xf numFmtId="37" fontId="2" fillId="0" borderId="4" xfId="1" applyNumberFormat="1" applyFont="1" applyBorder="1"/>
    <xf numFmtId="164" fontId="3" fillId="0" borderId="3" xfId="1" applyNumberFormat="1" applyFont="1" applyBorder="1"/>
    <xf numFmtId="164" fontId="6" fillId="0" borderId="0" xfId="1" applyNumberFormat="1" applyFont="1"/>
    <xf numFmtId="164" fontId="6" fillId="0" borderId="3" xfId="1" applyNumberFormat="1" applyFont="1" applyBorder="1"/>
    <xf numFmtId="164" fontId="7" fillId="0" borderId="3" xfId="1" applyNumberFormat="1" applyFont="1" applyBorder="1"/>
    <xf numFmtId="164" fontId="3" fillId="0" borderId="0" xfId="1" applyNumberFormat="1" applyFont="1" applyBorder="1"/>
    <xf numFmtId="164" fontId="5" fillId="0" borderId="0" xfId="1" applyNumberFormat="1" applyFont="1"/>
    <xf numFmtId="37" fontId="5" fillId="0" borderId="0" xfId="1" applyNumberFormat="1" applyFont="1"/>
    <xf numFmtId="37" fontId="2" fillId="0" borderId="0" xfId="0" applyNumberFormat="1" applyFont="1"/>
    <xf numFmtId="37" fontId="3" fillId="0" borderId="7" xfId="1" applyNumberFormat="1" applyFont="1" applyBorder="1"/>
    <xf numFmtId="37" fontId="6" fillId="0" borderId="0" xfId="1" applyNumberFormat="1" applyFont="1"/>
    <xf numFmtId="37" fontId="3" fillId="0" borderId="4" xfId="1" applyNumberFormat="1" applyFont="1" applyBorder="1"/>
    <xf numFmtId="37" fontId="3" fillId="0" borderId="6" xfId="1" applyNumberFormat="1" applyFont="1" applyBorder="1"/>
    <xf numFmtId="37" fontId="3" fillId="0" borderId="0" xfId="1" applyNumberFormat="1" applyFont="1" applyBorder="1"/>
    <xf numFmtId="165" fontId="3" fillId="0" borderId="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37" fontId="7" fillId="0" borderId="7" xfId="1" applyNumberFormat="1" applyFont="1" applyBorder="1"/>
    <xf numFmtId="37" fontId="6" fillId="0" borderId="4" xfId="1" applyNumberFormat="1" applyFont="1" applyBorder="1"/>
    <xf numFmtId="164" fontId="7" fillId="0" borderId="7" xfId="1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37" fontId="7" fillId="0" borderId="4" xfId="1" applyNumberFormat="1" applyFont="1" applyBorder="1"/>
    <xf numFmtId="164" fontId="6" fillId="0" borderId="7" xfId="1" applyNumberFormat="1" applyFont="1" applyBorder="1"/>
    <xf numFmtId="164" fontId="6" fillId="0" borderId="4" xfId="1" applyNumberFormat="1" applyFont="1" applyBorder="1"/>
    <xf numFmtId="164" fontId="2" fillId="0" borderId="0" xfId="0" applyNumberFormat="1" applyFont="1"/>
    <xf numFmtId="164" fontId="7" fillId="0" borderId="0" xfId="1" applyNumberFormat="1" applyFont="1"/>
    <xf numFmtId="37" fontId="2" fillId="0" borderId="0" xfId="0" applyNumberFormat="1" applyFont="1" applyBorder="1" applyAlignment="1">
      <alignment horizontal="center" vertical="center"/>
    </xf>
    <xf numFmtId="37" fontId="3" fillId="0" borderId="0" xfId="1" applyNumberFormat="1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4" xfId="0" applyFont="1" applyFill="1" applyBorder="1"/>
    <xf numFmtId="0" fontId="2" fillId="0" borderId="4" xfId="0" applyFont="1" applyFill="1" applyBorder="1"/>
    <xf numFmtId="164" fontId="2" fillId="0" borderId="4" xfId="1" applyNumberFormat="1" applyFont="1" applyFill="1" applyBorder="1"/>
    <xf numFmtId="0" fontId="2" fillId="0" borderId="0" xfId="0" applyFont="1" applyFill="1"/>
    <xf numFmtId="164" fontId="2" fillId="0" borderId="0" xfId="1" applyNumberFormat="1" applyFont="1" applyFill="1"/>
    <xf numFmtId="164" fontId="6" fillId="0" borderId="0" xfId="1" applyNumberFormat="1" applyFont="1" applyFill="1"/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7" fontId="6" fillId="0" borderId="0" xfId="1" applyNumberFormat="1" applyFont="1" applyBorder="1"/>
    <xf numFmtId="37" fontId="7" fillId="0" borderId="4" xfId="1" applyNumberFormat="1" applyFont="1" applyFill="1" applyBorder="1"/>
    <xf numFmtId="164" fontId="6" fillId="0" borderId="0" xfId="1" applyNumberFormat="1" applyFont="1" applyBorder="1"/>
    <xf numFmtId="0" fontId="6" fillId="0" borderId="4" xfId="0" applyFont="1" applyFill="1" applyBorder="1" applyAlignment="1">
      <alignment horizontal="center"/>
    </xf>
    <xf numFmtId="164" fontId="7" fillId="0" borderId="4" xfId="1" applyNumberFormat="1" applyFont="1" applyFill="1" applyBorder="1"/>
    <xf numFmtId="0" fontId="6" fillId="0" borderId="7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zoomScaleNormal="100" zoomScaleSheetLayoutView="98" workbookViewId="0">
      <selection sqref="A1:F1"/>
    </sheetView>
  </sheetViews>
  <sheetFormatPr defaultColWidth="9.109375" defaultRowHeight="13.8" x14ac:dyDescent="0.25"/>
  <cols>
    <col min="1" max="1" width="4.5546875" style="1" customWidth="1"/>
    <col min="2" max="2" width="2.88671875" style="1" customWidth="1"/>
    <col min="3" max="3" width="38.33203125" style="1" customWidth="1"/>
    <col min="4" max="4" width="7" style="55" bestFit="1" customWidth="1"/>
    <col min="5" max="6" width="16.88671875" style="1" bestFit="1" customWidth="1"/>
    <col min="7" max="16384" width="9.109375" style="1"/>
  </cols>
  <sheetData>
    <row r="1" spans="1:6" x14ac:dyDescent="0.25">
      <c r="A1" s="95" t="s">
        <v>0</v>
      </c>
      <c r="B1" s="95"/>
      <c r="C1" s="95"/>
      <c r="D1" s="95"/>
      <c r="E1" s="95"/>
      <c r="F1" s="95"/>
    </row>
    <row r="2" spans="1:6" x14ac:dyDescent="0.25">
      <c r="A2" s="95" t="s">
        <v>137</v>
      </c>
      <c r="B2" s="95"/>
      <c r="C2" s="95"/>
      <c r="D2" s="95"/>
      <c r="E2" s="95"/>
      <c r="F2" s="95"/>
    </row>
    <row r="3" spans="1:6" x14ac:dyDescent="0.25">
      <c r="A3" s="95" t="s">
        <v>142</v>
      </c>
      <c r="B3" s="95"/>
      <c r="C3" s="95"/>
      <c r="D3" s="95"/>
      <c r="E3" s="95"/>
      <c r="F3" s="95"/>
    </row>
    <row r="4" spans="1:6" x14ac:dyDescent="0.25">
      <c r="A4" s="102" t="s">
        <v>143</v>
      </c>
      <c r="B4" s="95"/>
      <c r="C4" s="95"/>
      <c r="D4" s="95"/>
      <c r="E4" s="95"/>
      <c r="F4" s="95"/>
    </row>
    <row r="5" spans="1:6" x14ac:dyDescent="0.25">
      <c r="A5" s="96" t="s">
        <v>1</v>
      </c>
      <c r="B5" s="96"/>
      <c r="C5" s="96"/>
      <c r="D5" s="96"/>
      <c r="E5" s="96"/>
      <c r="F5" s="96"/>
    </row>
    <row r="7" spans="1:6" ht="14.4" thickBot="1" x14ac:dyDescent="0.3">
      <c r="A7" s="4"/>
      <c r="B7" s="4"/>
      <c r="C7" s="4"/>
      <c r="D7" s="91"/>
      <c r="E7" s="4"/>
      <c r="F7" s="4"/>
    </row>
    <row r="8" spans="1:6" x14ac:dyDescent="0.25">
      <c r="A8" s="7"/>
      <c r="B8" s="7"/>
      <c r="C8" s="7"/>
      <c r="D8" s="98" t="s">
        <v>2</v>
      </c>
      <c r="E8" s="100">
        <v>2017</v>
      </c>
      <c r="F8" s="8">
        <v>2016</v>
      </c>
    </row>
    <row r="9" spans="1:6" ht="14.4" thickBot="1" x14ac:dyDescent="0.3">
      <c r="A9" s="9"/>
      <c r="B9" s="9"/>
      <c r="C9" s="9"/>
      <c r="D9" s="99"/>
      <c r="E9" s="101"/>
      <c r="F9" s="10" t="s">
        <v>3</v>
      </c>
    </row>
    <row r="10" spans="1:6" x14ac:dyDescent="0.25">
      <c r="A10" s="97" t="s">
        <v>4</v>
      </c>
      <c r="B10" s="97"/>
      <c r="C10" s="97"/>
    </row>
    <row r="12" spans="1:6" x14ac:dyDescent="0.25">
      <c r="A12" s="1" t="s">
        <v>5</v>
      </c>
    </row>
    <row r="13" spans="1:6" x14ac:dyDescent="0.25">
      <c r="B13" s="1" t="s">
        <v>6</v>
      </c>
      <c r="D13" s="55" t="s">
        <v>7</v>
      </c>
      <c r="E13" s="2">
        <v>10344371700</v>
      </c>
      <c r="F13" s="2">
        <v>5689000346</v>
      </c>
    </row>
    <row r="14" spans="1:6" x14ac:dyDescent="0.25">
      <c r="B14" s="1" t="s">
        <v>8</v>
      </c>
      <c r="D14" s="55">
        <v>6</v>
      </c>
      <c r="E14" s="2">
        <v>3188621807</v>
      </c>
      <c r="F14" s="2">
        <v>3675813503</v>
      </c>
    </row>
    <row r="15" spans="1:6" x14ac:dyDescent="0.25">
      <c r="B15" s="1" t="s">
        <v>9</v>
      </c>
      <c r="D15" s="55" t="s">
        <v>10</v>
      </c>
      <c r="E15" s="2">
        <v>1299802818</v>
      </c>
      <c r="F15" s="2">
        <v>1375089816</v>
      </c>
    </row>
    <row r="16" spans="1:6" x14ac:dyDescent="0.25">
      <c r="B16" s="1" t="s">
        <v>11</v>
      </c>
      <c r="D16" s="55" t="s">
        <v>12</v>
      </c>
      <c r="E16" s="2">
        <v>36747243</v>
      </c>
      <c r="F16" s="2">
        <v>223777428</v>
      </c>
    </row>
    <row r="17" spans="1:6" x14ac:dyDescent="0.25">
      <c r="B17" s="1" t="s">
        <v>13</v>
      </c>
      <c r="D17" s="55">
        <v>9</v>
      </c>
      <c r="E17" s="2">
        <v>15360906</v>
      </c>
      <c r="F17" s="2">
        <v>14281764</v>
      </c>
    </row>
    <row r="18" spans="1:6" x14ac:dyDescent="0.25">
      <c r="B18" s="1" t="s">
        <v>14</v>
      </c>
      <c r="D18" s="55">
        <v>10</v>
      </c>
      <c r="E18" s="2">
        <v>19909132</v>
      </c>
      <c r="F18" s="2">
        <v>20069876</v>
      </c>
    </row>
    <row r="19" spans="1:6" x14ac:dyDescent="0.25">
      <c r="A19" s="16"/>
      <c r="B19" s="16"/>
      <c r="C19" s="16" t="s">
        <v>15</v>
      </c>
      <c r="D19" s="87"/>
      <c r="E19" s="17">
        <f>SUM(E13:E18)</f>
        <v>14904813606</v>
      </c>
      <c r="F19" s="17">
        <f>SUM(F13:F18)</f>
        <v>10998032733</v>
      </c>
    </row>
    <row r="20" spans="1:6" x14ac:dyDescent="0.25">
      <c r="E20" s="2"/>
      <c r="F20" s="2"/>
    </row>
    <row r="21" spans="1:6" x14ac:dyDescent="0.25">
      <c r="A21" s="12" t="s">
        <v>16</v>
      </c>
      <c r="B21" s="12"/>
      <c r="C21" s="12"/>
      <c r="E21" s="2"/>
      <c r="F21" s="2"/>
    </row>
    <row r="22" spans="1:6" x14ac:dyDescent="0.25">
      <c r="B22" s="1" t="s">
        <v>17</v>
      </c>
      <c r="D22" s="55">
        <v>6</v>
      </c>
      <c r="E22" s="2">
        <v>215933801</v>
      </c>
      <c r="F22" s="36">
        <v>215068855</v>
      </c>
    </row>
    <row r="23" spans="1:6" x14ac:dyDescent="0.25">
      <c r="B23" s="1" t="s">
        <v>18</v>
      </c>
      <c r="D23" s="55">
        <v>11</v>
      </c>
      <c r="E23" s="2">
        <v>2954680269</v>
      </c>
      <c r="F23" s="36">
        <v>2830616974</v>
      </c>
    </row>
    <row r="24" spans="1:6" x14ac:dyDescent="0.25">
      <c r="B24" s="1" t="s">
        <v>19</v>
      </c>
      <c r="D24" s="55" t="s">
        <v>20</v>
      </c>
      <c r="E24" s="2">
        <v>1140793656</v>
      </c>
      <c r="F24" s="36">
        <v>1118166451</v>
      </c>
    </row>
    <row r="25" spans="1:6" x14ac:dyDescent="0.25">
      <c r="B25" s="1" t="s">
        <v>21</v>
      </c>
      <c r="D25" s="55">
        <v>13</v>
      </c>
      <c r="E25" s="2">
        <v>3342600749</v>
      </c>
      <c r="F25" s="36">
        <v>752332726</v>
      </c>
    </row>
    <row r="26" spans="1:6" x14ac:dyDescent="0.25">
      <c r="A26" s="16"/>
      <c r="B26" s="16"/>
      <c r="C26" s="16" t="s">
        <v>22</v>
      </c>
      <c r="D26" s="87"/>
      <c r="E26" s="17">
        <f>SUM(E22:E25)</f>
        <v>7654008475</v>
      </c>
      <c r="F26" s="17">
        <f>SUM(F22:F25)</f>
        <v>4916185006</v>
      </c>
    </row>
    <row r="27" spans="1:6" x14ac:dyDescent="0.25">
      <c r="E27" s="2"/>
      <c r="F27" s="2"/>
    </row>
    <row r="28" spans="1:6" ht="14.4" thickBot="1" x14ac:dyDescent="0.3">
      <c r="A28" s="19" t="s">
        <v>23</v>
      </c>
      <c r="B28" s="19"/>
      <c r="C28" s="19"/>
      <c r="D28" s="92"/>
      <c r="E28" s="23">
        <f>E19+E26</f>
        <v>22558822081</v>
      </c>
      <c r="F28" s="23">
        <f>F19+F26</f>
        <v>15914217739</v>
      </c>
    </row>
    <row r="29" spans="1:6" ht="14.4" thickTop="1" x14ac:dyDescent="0.25">
      <c r="E29" s="2"/>
      <c r="F29" s="2"/>
    </row>
    <row r="30" spans="1:6" x14ac:dyDescent="0.25">
      <c r="A30" s="95" t="s">
        <v>24</v>
      </c>
      <c r="B30" s="95"/>
      <c r="C30" s="95"/>
      <c r="E30" s="2"/>
      <c r="F30" s="2"/>
    </row>
    <row r="31" spans="1:6" x14ac:dyDescent="0.25">
      <c r="E31" s="2"/>
      <c r="F31" s="2"/>
    </row>
    <row r="32" spans="1:6" x14ac:dyDescent="0.25">
      <c r="A32" s="1" t="s">
        <v>25</v>
      </c>
      <c r="E32" s="2"/>
      <c r="F32" s="2"/>
    </row>
    <row r="33" spans="1:6" x14ac:dyDescent="0.25">
      <c r="B33" s="1" t="s">
        <v>26</v>
      </c>
      <c r="D33" s="55">
        <v>14</v>
      </c>
      <c r="E33" s="2">
        <v>9070509907</v>
      </c>
      <c r="F33" s="36">
        <v>5925886022</v>
      </c>
    </row>
    <row r="34" spans="1:6" x14ac:dyDescent="0.25">
      <c r="B34" s="1" t="s">
        <v>27</v>
      </c>
      <c r="D34" s="55">
        <v>15</v>
      </c>
      <c r="E34" s="2">
        <v>150246637</v>
      </c>
      <c r="F34" s="36">
        <v>343570559</v>
      </c>
    </row>
    <row r="35" spans="1:6" x14ac:dyDescent="0.25">
      <c r="B35" s="1" t="s">
        <v>28</v>
      </c>
      <c r="D35" s="55">
        <v>16</v>
      </c>
      <c r="E35" s="2">
        <v>1973791997</v>
      </c>
      <c r="F35" s="36">
        <v>4748141094</v>
      </c>
    </row>
    <row r="36" spans="1:6" x14ac:dyDescent="0.25">
      <c r="B36" s="1" t="s">
        <v>29</v>
      </c>
      <c r="D36" s="55">
        <v>17</v>
      </c>
      <c r="E36" s="2">
        <v>4138430240</v>
      </c>
      <c r="F36" s="36">
        <v>1241776511</v>
      </c>
    </row>
    <row r="37" spans="1:6" x14ac:dyDescent="0.25">
      <c r="A37" s="3"/>
      <c r="B37" s="3" t="s">
        <v>30</v>
      </c>
      <c r="C37" s="3"/>
      <c r="D37" s="93">
        <v>18</v>
      </c>
      <c r="E37" s="13">
        <v>28894257</v>
      </c>
      <c r="F37" s="37">
        <v>28888338</v>
      </c>
    </row>
    <row r="38" spans="1:6" x14ac:dyDescent="0.25">
      <c r="A38" s="11" t="s">
        <v>31</v>
      </c>
      <c r="E38" s="18">
        <f>SUM(E33:E37)</f>
        <v>15361873038</v>
      </c>
      <c r="F38" s="18">
        <f>SUM(F33:F37)</f>
        <v>12288262524</v>
      </c>
    </row>
    <row r="39" spans="1:6" x14ac:dyDescent="0.25">
      <c r="E39" s="2"/>
      <c r="F39" s="2"/>
    </row>
    <row r="40" spans="1:6" x14ac:dyDescent="0.25">
      <c r="A40" s="20" t="s">
        <v>32</v>
      </c>
      <c r="B40" s="3"/>
      <c r="C40" s="3"/>
      <c r="D40" s="93"/>
      <c r="E40" s="35">
        <v>7196949043</v>
      </c>
      <c r="F40" s="38">
        <v>3625955215</v>
      </c>
    </row>
    <row r="41" spans="1:6" x14ac:dyDescent="0.25">
      <c r="E41" s="2"/>
      <c r="F41" s="2"/>
    </row>
    <row r="42" spans="1:6" ht="14.4" thickBot="1" x14ac:dyDescent="0.3">
      <c r="A42" s="21" t="s">
        <v>33</v>
      </c>
      <c r="B42" s="22"/>
      <c r="C42" s="22"/>
      <c r="D42" s="94"/>
      <c r="E42" s="23">
        <f>E38+E40</f>
        <v>22558822081</v>
      </c>
      <c r="F42" s="23">
        <f>F38+F40</f>
        <v>15914217739</v>
      </c>
    </row>
    <row r="43" spans="1:6" ht="14.4" thickTop="1" x14ac:dyDescent="0.25"/>
    <row r="45" spans="1:6" x14ac:dyDescent="0.25">
      <c r="A45" s="1" t="s">
        <v>151</v>
      </c>
    </row>
  </sheetData>
  <sheetProtection algorithmName="SHA-512" hashValue="Az3ep9y6RWvikmwbhg3AtmG5pYtlWe8RYoj4Z0MBMd2Yb0nEy/wRekLYqfFjxbYykQu7HXL8cDiAWi2FeH0mjw==" saltValue="Kd27tpPwEGOPHamVXVMZww==" spinCount="100000" sheet="1" objects="1" scenarios="1" selectLockedCells="1" selectUnlockedCells="1"/>
  <mergeCells count="9">
    <mergeCell ref="A30:C30"/>
    <mergeCell ref="A1:F1"/>
    <mergeCell ref="A2:F2"/>
    <mergeCell ref="A3:F3"/>
    <mergeCell ref="A5:F5"/>
    <mergeCell ref="A10:C10"/>
    <mergeCell ref="D8:D9"/>
    <mergeCell ref="E8:E9"/>
    <mergeCell ref="A4:F4"/>
  </mergeCells>
  <printOptions horizontalCentered="1"/>
  <pageMargins left="0.5" right="0.5" top="1" bottom="1" header="0.5" footer="1.25"/>
  <pageSetup orientation="portrait" horizontalDpi="4294967294" r:id="rId1"/>
  <headerFooter>
    <oddFooter>&amp;R&amp;"Arial,Regular"&amp;10 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zoomScaleSheetLayoutView="98" workbookViewId="0">
      <selection sqref="A1:E1"/>
    </sheetView>
  </sheetViews>
  <sheetFormatPr defaultColWidth="9.109375" defaultRowHeight="13.8" x14ac:dyDescent="0.25"/>
  <cols>
    <col min="1" max="1" width="5.44140625" style="1" customWidth="1"/>
    <col min="2" max="2" width="58.88671875" style="1" customWidth="1"/>
    <col min="3" max="3" width="7" style="64" bestFit="1" customWidth="1"/>
    <col min="4" max="5" width="18.6640625" style="42" bestFit="1" customWidth="1"/>
    <col min="6" max="16384" width="9.109375" style="1"/>
  </cols>
  <sheetData>
    <row r="1" spans="1:5" x14ac:dyDescent="0.25">
      <c r="A1" s="95" t="s">
        <v>0</v>
      </c>
      <c r="B1" s="95"/>
      <c r="C1" s="95"/>
      <c r="D1" s="95"/>
      <c r="E1" s="95"/>
    </row>
    <row r="2" spans="1:5" x14ac:dyDescent="0.25">
      <c r="A2" s="95" t="s">
        <v>136</v>
      </c>
      <c r="B2" s="95"/>
      <c r="C2" s="95"/>
      <c r="D2" s="95"/>
      <c r="E2" s="95"/>
    </row>
    <row r="3" spans="1:5" x14ac:dyDescent="0.25">
      <c r="A3" s="95" t="s">
        <v>144</v>
      </c>
      <c r="B3" s="95"/>
      <c r="C3" s="95"/>
      <c r="D3" s="95"/>
      <c r="E3" s="95"/>
    </row>
    <row r="4" spans="1:5" x14ac:dyDescent="0.25">
      <c r="A4" s="102" t="s">
        <v>145</v>
      </c>
      <c r="B4" s="95"/>
      <c r="C4" s="95"/>
      <c r="D4" s="95"/>
      <c r="E4" s="95"/>
    </row>
    <row r="5" spans="1:5" x14ac:dyDescent="0.25">
      <c r="A5" s="102" t="s">
        <v>1</v>
      </c>
      <c r="B5" s="102"/>
      <c r="C5" s="102"/>
      <c r="D5" s="102"/>
      <c r="E5" s="102"/>
    </row>
    <row r="7" spans="1:5" ht="14.4" thickBot="1" x14ac:dyDescent="0.3"/>
    <row r="8" spans="1:5" x14ac:dyDescent="0.25">
      <c r="A8" s="25"/>
      <c r="B8" s="25"/>
      <c r="C8" s="98" t="s">
        <v>2</v>
      </c>
      <c r="D8" s="103">
        <v>2017</v>
      </c>
      <c r="E8" s="48">
        <v>2016</v>
      </c>
    </row>
    <row r="9" spans="1:5" ht="14.4" thickBot="1" x14ac:dyDescent="0.3">
      <c r="A9" s="10"/>
      <c r="B9" s="10"/>
      <c r="C9" s="99"/>
      <c r="D9" s="104"/>
      <c r="E9" s="49" t="s">
        <v>3</v>
      </c>
    </row>
    <row r="10" spans="1:5" x14ac:dyDescent="0.25">
      <c r="A10" s="26" t="s">
        <v>34</v>
      </c>
      <c r="B10" s="27"/>
      <c r="C10" s="65" t="s">
        <v>150</v>
      </c>
      <c r="D10" s="43">
        <v>7791839254</v>
      </c>
      <c r="E10" s="43">
        <v>5815938394</v>
      </c>
    </row>
    <row r="11" spans="1:5" x14ac:dyDescent="0.25">
      <c r="A11" s="1" t="s">
        <v>35</v>
      </c>
      <c r="C11" s="64">
        <v>27</v>
      </c>
      <c r="D11" s="33"/>
      <c r="E11" s="33"/>
    </row>
    <row r="12" spans="1:5" x14ac:dyDescent="0.25">
      <c r="B12" s="1" t="s">
        <v>36</v>
      </c>
      <c r="D12" s="33">
        <v>1060114184</v>
      </c>
      <c r="E12" s="44">
        <v>791284135</v>
      </c>
    </row>
    <row r="13" spans="1:5" x14ac:dyDescent="0.25">
      <c r="B13" s="1" t="s">
        <v>37</v>
      </c>
      <c r="D13" s="33">
        <v>0</v>
      </c>
      <c r="E13" s="44">
        <v>6568061</v>
      </c>
    </row>
    <row r="14" spans="1:5" x14ac:dyDescent="0.25">
      <c r="B14" s="1" t="s">
        <v>35</v>
      </c>
      <c r="D14" s="33">
        <v>815094465</v>
      </c>
      <c r="E14" s="44">
        <v>77225740</v>
      </c>
    </row>
    <row r="15" spans="1:5" x14ac:dyDescent="0.25">
      <c r="B15" s="1" t="s">
        <v>38</v>
      </c>
      <c r="D15" s="33">
        <v>0</v>
      </c>
      <c r="E15" s="44">
        <v>3309202</v>
      </c>
    </row>
    <row r="16" spans="1:5" x14ac:dyDescent="0.25">
      <c r="B16" s="1" t="s">
        <v>39</v>
      </c>
      <c r="D16" s="33">
        <v>0</v>
      </c>
      <c r="E16" s="44">
        <v>101247</v>
      </c>
    </row>
    <row r="17" spans="1:5" x14ac:dyDescent="0.25">
      <c r="B17" s="1" t="s">
        <v>40</v>
      </c>
      <c r="D17" s="33">
        <v>0</v>
      </c>
      <c r="E17" s="44">
        <v>283846</v>
      </c>
    </row>
    <row r="18" spans="1:5" x14ac:dyDescent="0.25">
      <c r="A18" s="14"/>
      <c r="B18" s="14"/>
      <c r="C18" s="66"/>
      <c r="D18" s="34">
        <f>SUM(D12:D17)</f>
        <v>1875208649</v>
      </c>
      <c r="E18" s="34">
        <f>SUM(E12:E17)</f>
        <v>878772231</v>
      </c>
    </row>
    <row r="19" spans="1:5" x14ac:dyDescent="0.25">
      <c r="A19" s="14"/>
      <c r="B19" s="14"/>
      <c r="C19" s="66"/>
      <c r="D19" s="34">
        <f>D10+D18</f>
        <v>9667047903</v>
      </c>
      <c r="E19" s="34">
        <f>E10+E18</f>
        <v>6694710625</v>
      </c>
    </row>
    <row r="20" spans="1:5" x14ac:dyDescent="0.25">
      <c r="A20" s="11" t="s">
        <v>41</v>
      </c>
      <c r="C20" s="64">
        <v>29</v>
      </c>
      <c r="D20" s="33"/>
      <c r="E20" s="33"/>
    </row>
    <row r="21" spans="1:5" x14ac:dyDescent="0.25">
      <c r="B21" s="1" t="s">
        <v>42</v>
      </c>
      <c r="D21" s="33">
        <v>1210519315</v>
      </c>
      <c r="E21" s="44">
        <v>1281496468</v>
      </c>
    </row>
    <row r="22" spans="1:5" x14ac:dyDescent="0.25">
      <c r="B22" s="1" t="s">
        <v>43</v>
      </c>
      <c r="D22" s="33">
        <v>3042355812</v>
      </c>
      <c r="E22" s="44">
        <v>1906905220</v>
      </c>
    </row>
    <row r="23" spans="1:5" x14ac:dyDescent="0.25">
      <c r="B23" s="1" t="s">
        <v>44</v>
      </c>
      <c r="D23" s="33">
        <v>389792844</v>
      </c>
      <c r="E23" s="44">
        <v>470968557</v>
      </c>
    </row>
    <row r="24" spans="1:5" x14ac:dyDescent="0.25">
      <c r="A24" s="14"/>
      <c r="B24" s="14"/>
      <c r="C24" s="66"/>
      <c r="D24" s="34">
        <f>SUM(D21:D23)</f>
        <v>4642667971</v>
      </c>
      <c r="E24" s="34">
        <f>SUM(E21:E23)</f>
        <v>3659370245</v>
      </c>
    </row>
    <row r="25" spans="1:5" x14ac:dyDescent="0.25">
      <c r="A25" s="16" t="s">
        <v>45</v>
      </c>
      <c r="B25" s="16"/>
      <c r="C25" s="67"/>
      <c r="D25" s="45">
        <f>D19-D24</f>
        <v>5024379932</v>
      </c>
      <c r="E25" s="45">
        <f>E19-E24</f>
        <v>3035340380</v>
      </c>
    </row>
    <row r="26" spans="1:5" x14ac:dyDescent="0.25">
      <c r="A26" s="1" t="s">
        <v>46</v>
      </c>
      <c r="C26" s="64">
        <v>28</v>
      </c>
      <c r="D26" s="33"/>
      <c r="E26" s="33"/>
    </row>
    <row r="27" spans="1:5" x14ac:dyDescent="0.25">
      <c r="B27" s="1" t="s">
        <v>47</v>
      </c>
      <c r="D27" s="33">
        <v>52009100</v>
      </c>
      <c r="E27" s="44">
        <v>60914674</v>
      </c>
    </row>
    <row r="28" spans="1:5" x14ac:dyDescent="0.25">
      <c r="B28" s="1" t="s">
        <v>48</v>
      </c>
      <c r="D28" s="33">
        <v>-5810803</v>
      </c>
      <c r="E28" s="44">
        <v>-1328123</v>
      </c>
    </row>
    <row r="29" spans="1:5" x14ac:dyDescent="0.25">
      <c r="A29" s="14"/>
      <c r="B29" s="14"/>
      <c r="C29" s="66"/>
      <c r="D29" s="34">
        <f>SUM(D27:D28)</f>
        <v>46198297</v>
      </c>
      <c r="E29" s="34">
        <f>SUM(E27:E28)</f>
        <v>59586551</v>
      </c>
    </row>
    <row r="30" spans="1:5" ht="14.4" thickBot="1" x14ac:dyDescent="0.3">
      <c r="A30" s="30" t="s">
        <v>49</v>
      </c>
      <c r="B30" s="30"/>
      <c r="C30" s="68">
        <v>23</v>
      </c>
      <c r="D30" s="46">
        <f>D25+D29</f>
        <v>5070578229</v>
      </c>
      <c r="E30" s="46">
        <f>E25+E29</f>
        <v>3094926931</v>
      </c>
    </row>
    <row r="31" spans="1:5" ht="14.4" thickTop="1" x14ac:dyDescent="0.25">
      <c r="A31" s="7"/>
      <c r="B31" s="7"/>
      <c r="C31" s="69"/>
      <c r="D31" s="47"/>
      <c r="E31" s="47"/>
    </row>
    <row r="32" spans="1:5" x14ac:dyDescent="0.25">
      <c r="A32" s="7"/>
      <c r="B32" s="7"/>
      <c r="C32" s="69"/>
      <c r="D32" s="47"/>
      <c r="E32" s="47"/>
    </row>
    <row r="33" spans="1:1" x14ac:dyDescent="0.25">
      <c r="A33" s="54" t="s">
        <v>152</v>
      </c>
    </row>
  </sheetData>
  <sheetProtection algorithmName="SHA-512" hashValue="ggEZjrx7aQ4v6Zs2YN0p5nDFohZgRhfz7lzNLXNUj3GswM03l3N8HzuASmRZtjQyFDOIM2nkp3A5eawM56fVLw==" saltValue="BM+MHFfHTpHNxt1P40cW8w==" spinCount="100000" sheet="1" objects="1" scenarios="1" selectLockedCells="1" selectUnlockedCells="1"/>
  <mergeCells count="7">
    <mergeCell ref="A1:E1"/>
    <mergeCell ref="A2:E2"/>
    <mergeCell ref="A3:E3"/>
    <mergeCell ref="A5:E5"/>
    <mergeCell ref="C8:C9"/>
    <mergeCell ref="D8:D9"/>
    <mergeCell ref="A4:E4"/>
  </mergeCells>
  <printOptions horizontalCentered="1"/>
  <pageMargins left="0.5" right="0.5" top="1" bottom="1" header="0.5" footer="1.25"/>
  <pageSetup scale="87" orientation="portrait" horizontalDpi="4294967294" r:id="rId1"/>
  <headerFooter>
    <oddFooter>&amp;R&amp;"Arial,Regular"&amp;10 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zoomScaleSheetLayoutView="98" workbookViewId="0">
      <selection sqref="A1:E1"/>
    </sheetView>
  </sheetViews>
  <sheetFormatPr defaultColWidth="9.109375" defaultRowHeight="13.8" x14ac:dyDescent="0.25"/>
  <cols>
    <col min="1" max="1" width="5.33203125" style="1" customWidth="1"/>
    <col min="2" max="2" width="55.109375" style="1" customWidth="1"/>
    <col min="3" max="3" width="7.6640625" style="64" customWidth="1"/>
    <col min="4" max="5" width="18.6640625" style="1" customWidth="1"/>
    <col min="6" max="6" width="9.109375" style="1"/>
    <col min="7" max="7" width="15.6640625" style="1" bestFit="1" customWidth="1"/>
    <col min="8" max="16384" width="9.109375" style="1"/>
  </cols>
  <sheetData>
    <row r="1" spans="1:5" x14ac:dyDescent="0.25">
      <c r="A1" s="95" t="s">
        <v>0</v>
      </c>
      <c r="B1" s="95"/>
      <c r="C1" s="95"/>
      <c r="D1" s="95"/>
      <c r="E1" s="95"/>
    </row>
    <row r="2" spans="1:5" x14ac:dyDescent="0.25">
      <c r="A2" s="95" t="s">
        <v>138</v>
      </c>
      <c r="B2" s="95"/>
      <c r="C2" s="95"/>
      <c r="D2" s="95"/>
      <c r="E2" s="95"/>
    </row>
    <row r="3" spans="1:5" x14ac:dyDescent="0.25">
      <c r="A3" s="95" t="s">
        <v>144</v>
      </c>
      <c r="B3" s="95"/>
      <c r="C3" s="95"/>
      <c r="D3" s="95"/>
      <c r="E3" s="95"/>
    </row>
    <row r="4" spans="1:5" x14ac:dyDescent="0.25">
      <c r="A4" s="102" t="s">
        <v>145</v>
      </c>
      <c r="B4" s="102"/>
      <c r="C4" s="102"/>
      <c r="D4" s="102"/>
      <c r="E4" s="102"/>
    </row>
    <row r="5" spans="1:5" x14ac:dyDescent="0.25">
      <c r="A5" s="102" t="s">
        <v>1</v>
      </c>
      <c r="B5" s="102"/>
      <c r="C5" s="102"/>
      <c r="D5" s="102"/>
      <c r="E5" s="102"/>
    </row>
    <row r="7" spans="1:5" ht="14.4" thickBot="1" x14ac:dyDescent="0.3"/>
    <row r="8" spans="1:5" x14ac:dyDescent="0.25">
      <c r="A8" s="25"/>
      <c r="B8" s="25"/>
      <c r="C8" s="98" t="s">
        <v>53</v>
      </c>
      <c r="D8" s="100">
        <v>2017</v>
      </c>
      <c r="E8" s="25">
        <v>2016</v>
      </c>
    </row>
    <row r="9" spans="1:5" ht="14.4" thickBot="1" x14ac:dyDescent="0.3">
      <c r="A9" s="10"/>
      <c r="B9" s="10"/>
      <c r="C9" s="99"/>
      <c r="D9" s="101"/>
      <c r="E9" s="10" t="s">
        <v>3</v>
      </c>
    </row>
    <row r="10" spans="1:5" x14ac:dyDescent="0.25">
      <c r="A10" s="26" t="s">
        <v>34</v>
      </c>
      <c r="B10" s="27"/>
      <c r="C10" s="65" t="s">
        <v>150</v>
      </c>
      <c r="D10" s="43">
        <v>15583678507</v>
      </c>
      <c r="E10" s="51">
        <v>11631876787</v>
      </c>
    </row>
    <row r="11" spans="1:5" x14ac:dyDescent="0.25">
      <c r="A11" s="14" t="s">
        <v>54</v>
      </c>
      <c r="B11" s="14"/>
      <c r="C11" s="66"/>
      <c r="D11" s="34">
        <v>1178370512</v>
      </c>
      <c r="E11" s="52">
        <v>1048756422</v>
      </c>
    </row>
    <row r="12" spans="1:5" x14ac:dyDescent="0.25">
      <c r="A12" s="16" t="s">
        <v>56</v>
      </c>
      <c r="B12" s="16"/>
      <c r="C12" s="67"/>
      <c r="D12" s="45">
        <f>D10-D11</f>
        <v>14405307995</v>
      </c>
      <c r="E12" s="45">
        <f>E10-E11</f>
        <v>10583120365</v>
      </c>
    </row>
    <row r="13" spans="1:5" x14ac:dyDescent="0.25">
      <c r="A13" s="1" t="s">
        <v>35</v>
      </c>
      <c r="C13" s="64">
        <v>27</v>
      </c>
      <c r="D13" s="33"/>
      <c r="E13" s="33"/>
    </row>
    <row r="14" spans="1:5" x14ac:dyDescent="0.25">
      <c r="B14" s="1" t="s">
        <v>57</v>
      </c>
      <c r="D14" s="33">
        <v>279613107</v>
      </c>
      <c r="E14" s="44">
        <v>563180953</v>
      </c>
    </row>
    <row r="15" spans="1:5" x14ac:dyDescent="0.25">
      <c r="B15" s="1" t="s">
        <v>58</v>
      </c>
      <c r="D15" s="33">
        <v>15440013</v>
      </c>
      <c r="E15" s="44">
        <v>134882382</v>
      </c>
    </row>
    <row r="16" spans="1:5" x14ac:dyDescent="0.25">
      <c r="B16" s="1" t="s">
        <v>40</v>
      </c>
      <c r="D16" s="33">
        <v>0</v>
      </c>
      <c r="E16" s="44">
        <v>1005784</v>
      </c>
    </row>
    <row r="17" spans="1:7" x14ac:dyDescent="0.25">
      <c r="A17" s="14"/>
      <c r="B17" s="14"/>
      <c r="C17" s="66"/>
      <c r="D17" s="34">
        <f>SUM(D14:D16)</f>
        <v>295053120</v>
      </c>
      <c r="E17" s="34">
        <f>SUM(E14:E16)</f>
        <v>699069119</v>
      </c>
    </row>
    <row r="18" spans="1:7" x14ac:dyDescent="0.25">
      <c r="A18" s="16"/>
      <c r="B18" s="16"/>
      <c r="C18" s="67"/>
      <c r="D18" s="56">
        <f>D12+D17</f>
        <v>14700361115</v>
      </c>
      <c r="E18" s="45">
        <f>E12+E17</f>
        <v>11282189484</v>
      </c>
    </row>
    <row r="19" spans="1:7" x14ac:dyDescent="0.25">
      <c r="A19" s="11" t="s">
        <v>59</v>
      </c>
      <c r="C19" s="64">
        <v>30</v>
      </c>
      <c r="D19" s="33"/>
      <c r="E19" s="33"/>
    </row>
    <row r="20" spans="1:7" x14ac:dyDescent="0.25">
      <c r="B20" s="1" t="s">
        <v>60</v>
      </c>
      <c r="D20" s="33">
        <v>10259614934</v>
      </c>
      <c r="E20" s="44">
        <v>7654981232</v>
      </c>
    </row>
    <row r="21" spans="1:7" x14ac:dyDescent="0.25">
      <c r="B21" s="1" t="s">
        <v>61</v>
      </c>
      <c r="D21" s="33">
        <v>5298392921</v>
      </c>
      <c r="E21" s="44">
        <v>3955205813</v>
      </c>
    </row>
    <row r="22" spans="1:7" x14ac:dyDescent="0.25">
      <c r="B22" s="1" t="s">
        <v>62</v>
      </c>
      <c r="D22" s="33">
        <v>1119831508</v>
      </c>
      <c r="E22" s="44">
        <v>643882056</v>
      </c>
    </row>
    <row r="23" spans="1:7" x14ac:dyDescent="0.25">
      <c r="B23" s="1" t="s">
        <v>63</v>
      </c>
      <c r="D23" s="33">
        <v>1095554316</v>
      </c>
      <c r="E23" s="44">
        <v>755726346</v>
      </c>
    </row>
    <row r="24" spans="1:7" x14ac:dyDescent="0.25">
      <c r="B24" s="1" t="s">
        <v>64</v>
      </c>
      <c r="D24" s="33">
        <v>74847636</v>
      </c>
      <c r="E24" s="44">
        <v>76498240</v>
      </c>
    </row>
    <row r="25" spans="1:7" x14ac:dyDescent="0.25">
      <c r="B25" s="1" t="s">
        <v>65</v>
      </c>
      <c r="D25" s="33">
        <v>169699600</v>
      </c>
      <c r="E25" s="44">
        <v>303226600</v>
      </c>
    </row>
    <row r="26" spans="1:7" x14ac:dyDescent="0.25">
      <c r="A26" s="14"/>
      <c r="B26" s="14"/>
      <c r="C26" s="66"/>
      <c r="D26" s="34">
        <f>SUM(D20:D25)</f>
        <v>18017940915</v>
      </c>
      <c r="E26" s="34">
        <f>SUM(E20:E25)</f>
        <v>13389520287</v>
      </c>
    </row>
    <row r="27" spans="1:7" x14ac:dyDescent="0.25">
      <c r="A27" s="16" t="s">
        <v>66</v>
      </c>
      <c r="B27" s="16"/>
      <c r="C27" s="67"/>
      <c r="D27" s="56">
        <f>D18-D26</f>
        <v>-3317579800</v>
      </c>
      <c r="E27" s="45">
        <f>E18-E26</f>
        <v>-2107330803</v>
      </c>
    </row>
    <row r="28" spans="1:7" x14ac:dyDescent="0.25">
      <c r="A28" s="1" t="s">
        <v>46</v>
      </c>
      <c r="C28" s="64">
        <v>28</v>
      </c>
      <c r="D28" s="33"/>
      <c r="E28" s="33"/>
    </row>
    <row r="29" spans="1:7" x14ac:dyDescent="0.25">
      <c r="B29" s="1" t="s">
        <v>67</v>
      </c>
      <c r="D29" s="33">
        <v>63131830</v>
      </c>
      <c r="E29" s="44">
        <v>95683952</v>
      </c>
    </row>
    <row r="30" spans="1:7" x14ac:dyDescent="0.25">
      <c r="B30" s="1" t="s">
        <v>68</v>
      </c>
      <c r="D30" s="33">
        <v>1286296</v>
      </c>
      <c r="E30" s="44">
        <v>16596150</v>
      </c>
    </row>
    <row r="31" spans="1:7" x14ac:dyDescent="0.25">
      <c r="A31" s="14"/>
      <c r="B31" s="14"/>
      <c r="C31" s="66"/>
      <c r="D31" s="34">
        <f>SUM(D29:D30)</f>
        <v>64418126</v>
      </c>
      <c r="E31" s="34">
        <f>SUM(E29:E30)</f>
        <v>112280102</v>
      </c>
      <c r="G31" s="50"/>
    </row>
    <row r="32" spans="1:7" x14ac:dyDescent="0.25">
      <c r="A32" s="16" t="s">
        <v>49</v>
      </c>
      <c r="B32" s="16"/>
      <c r="C32" s="66">
        <v>16</v>
      </c>
      <c r="D32" s="56">
        <f>D27+D31</f>
        <v>-3253161674</v>
      </c>
      <c r="E32" s="45">
        <f>E27+E31</f>
        <v>-1995050701</v>
      </c>
      <c r="G32" s="50"/>
    </row>
    <row r="33" spans="1:7" x14ac:dyDescent="0.25">
      <c r="A33" s="16" t="s">
        <v>50</v>
      </c>
      <c r="B33" s="16"/>
      <c r="C33" s="76">
        <v>16</v>
      </c>
      <c r="D33" s="81">
        <f>E38</f>
        <v>2686997978</v>
      </c>
      <c r="E33" s="81">
        <f>3085088992+91958607</f>
        <v>3177047599</v>
      </c>
      <c r="G33" s="47"/>
    </row>
    <row r="34" spans="1:7" x14ac:dyDescent="0.25">
      <c r="A34" s="1" t="s">
        <v>51</v>
      </c>
      <c r="D34" s="33"/>
      <c r="E34" s="33"/>
      <c r="G34" s="50"/>
    </row>
    <row r="35" spans="1:7" x14ac:dyDescent="0.25">
      <c r="B35" s="1" t="s">
        <v>69</v>
      </c>
      <c r="D35" s="33">
        <v>1500000000</v>
      </c>
      <c r="E35" s="44">
        <v>1505001080</v>
      </c>
      <c r="G35" s="50"/>
    </row>
    <row r="36" spans="1:7" x14ac:dyDescent="0.25">
      <c r="B36" s="1" t="s">
        <v>70</v>
      </c>
      <c r="D36" s="33"/>
      <c r="E36" s="44"/>
      <c r="G36" s="80"/>
    </row>
    <row r="37" spans="1:7" x14ac:dyDescent="0.25">
      <c r="A37" s="16"/>
      <c r="B37" s="16"/>
      <c r="C37" s="67"/>
      <c r="D37" s="45">
        <f>SUM(D33:D36)</f>
        <v>4186997978</v>
      </c>
      <c r="E37" s="45">
        <f>SUM(E33:E36)</f>
        <v>4682048679</v>
      </c>
      <c r="G37" s="50"/>
    </row>
    <row r="38" spans="1:7" ht="14.4" thickBot="1" x14ac:dyDescent="0.3">
      <c r="A38" s="30" t="s">
        <v>52</v>
      </c>
      <c r="B38" s="32"/>
      <c r="C38" s="68" t="s">
        <v>71</v>
      </c>
      <c r="D38" s="46">
        <f>D32+D37</f>
        <v>933836304</v>
      </c>
      <c r="E38" s="46">
        <f>E32+E37</f>
        <v>2686997978</v>
      </c>
      <c r="G38" s="50"/>
    </row>
    <row r="39" spans="1:7" ht="14.4" thickTop="1" x14ac:dyDescent="0.25">
      <c r="A39" s="7"/>
      <c r="B39" s="50"/>
      <c r="C39" s="69"/>
      <c r="D39" s="47"/>
      <c r="E39" s="47"/>
      <c r="G39" s="50"/>
    </row>
    <row r="40" spans="1:7" x14ac:dyDescent="0.25">
      <c r="A40" s="7"/>
      <c r="B40" s="50"/>
      <c r="C40" s="69"/>
      <c r="D40" s="47"/>
      <c r="E40" s="47"/>
    </row>
    <row r="41" spans="1:7" x14ac:dyDescent="0.25">
      <c r="A41" s="7"/>
      <c r="B41" s="50"/>
      <c r="C41" s="69"/>
      <c r="D41" s="47"/>
      <c r="E41" s="47"/>
    </row>
    <row r="42" spans="1:7" x14ac:dyDescent="0.25">
      <c r="A42" s="54" t="s">
        <v>152</v>
      </c>
    </row>
  </sheetData>
  <sheetProtection algorithmName="SHA-512" hashValue="41yQ/+/JWEM0Hr2zzZ0sKh5PLVvAdMRL+qbn9NvclO8vxr7z3ZgUuXZgJfYMhDLbcd9W1MXQVx+OdO3BC5d1Bg==" saltValue="elWM7YcDZx5I12o98TzDWQ==" spinCount="100000" sheet="1" objects="1" scenarios="1" selectLockedCells="1" selectUnlockedCells="1"/>
  <mergeCells count="7">
    <mergeCell ref="A1:E1"/>
    <mergeCell ref="A2:E2"/>
    <mergeCell ref="A3:E3"/>
    <mergeCell ref="A5:E5"/>
    <mergeCell ref="C8:C9"/>
    <mergeCell ref="D8:D9"/>
    <mergeCell ref="A4:E4"/>
  </mergeCells>
  <printOptions horizontalCentered="1"/>
  <pageMargins left="0.5" right="0.5" top="1" bottom="1" header="0.5" footer="1.25"/>
  <pageSetup scale="90" orientation="portrait" horizontalDpi="4294967294" r:id="rId1"/>
  <headerFooter>
    <oddFooter>&amp;R&amp;"Arial,Regular"&amp;10 7</oddFooter>
  </headerFooter>
  <ignoredErrors>
    <ignoredError sqref="C3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zoomScaleSheetLayoutView="98" workbookViewId="0">
      <selection sqref="A1:E1"/>
    </sheetView>
  </sheetViews>
  <sheetFormatPr defaultColWidth="9.109375" defaultRowHeight="13.8" x14ac:dyDescent="0.25"/>
  <cols>
    <col min="1" max="1" width="4.6640625" style="1" customWidth="1"/>
    <col min="2" max="2" width="51.5546875" style="1" customWidth="1"/>
    <col min="3" max="3" width="7.6640625" style="55" customWidth="1"/>
    <col min="4" max="5" width="18.6640625" style="1" customWidth="1"/>
    <col min="6" max="6" width="9.109375" style="1"/>
    <col min="7" max="7" width="15.6640625" style="1" bestFit="1" customWidth="1"/>
    <col min="8" max="16384" width="9.109375" style="1"/>
  </cols>
  <sheetData>
    <row r="1" spans="1:5" x14ac:dyDescent="0.25">
      <c r="A1" s="95" t="s">
        <v>0</v>
      </c>
      <c r="B1" s="95"/>
      <c r="C1" s="95"/>
      <c r="D1" s="95"/>
      <c r="E1" s="95"/>
    </row>
    <row r="2" spans="1:5" x14ac:dyDescent="0.25">
      <c r="A2" s="95" t="s">
        <v>139</v>
      </c>
      <c r="B2" s="95"/>
      <c r="C2" s="95"/>
      <c r="D2" s="95"/>
      <c r="E2" s="95"/>
    </row>
    <row r="3" spans="1:5" x14ac:dyDescent="0.25">
      <c r="A3" s="95" t="s">
        <v>144</v>
      </c>
      <c r="B3" s="95"/>
      <c r="C3" s="95"/>
      <c r="D3" s="95"/>
      <c r="E3" s="95"/>
    </row>
    <row r="4" spans="1:5" x14ac:dyDescent="0.25">
      <c r="A4" s="102" t="s">
        <v>146</v>
      </c>
      <c r="B4" s="102"/>
      <c r="C4" s="102"/>
      <c r="D4" s="102"/>
      <c r="E4" s="102"/>
    </row>
    <row r="5" spans="1:5" x14ac:dyDescent="0.25">
      <c r="A5" s="102" t="s">
        <v>1</v>
      </c>
      <c r="B5" s="102"/>
      <c r="C5" s="102"/>
      <c r="D5" s="102"/>
      <c r="E5" s="102"/>
    </row>
    <row r="7" spans="1:5" ht="14.4" thickBot="1" x14ac:dyDescent="0.3"/>
    <row r="8" spans="1:5" x14ac:dyDescent="0.25">
      <c r="A8" s="25"/>
      <c r="B8" s="25"/>
      <c r="C8" s="98" t="s">
        <v>2</v>
      </c>
      <c r="D8" s="100">
        <v>2017</v>
      </c>
      <c r="E8" s="25">
        <v>2016</v>
      </c>
    </row>
    <row r="9" spans="1:5" ht="14.4" thickBot="1" x14ac:dyDescent="0.3">
      <c r="A9" s="10"/>
      <c r="B9" s="10"/>
      <c r="C9" s="99"/>
      <c r="D9" s="101"/>
      <c r="E9" s="10" t="s">
        <v>3</v>
      </c>
    </row>
    <row r="10" spans="1:5" x14ac:dyDescent="0.25">
      <c r="A10" s="26" t="s">
        <v>34</v>
      </c>
      <c r="B10" s="27"/>
      <c r="C10" s="85" t="s">
        <v>150</v>
      </c>
      <c r="D10" s="29">
        <v>28570077263</v>
      </c>
      <c r="E10" s="53">
        <v>21325107444</v>
      </c>
    </row>
    <row r="11" spans="1:5" x14ac:dyDescent="0.25">
      <c r="A11" s="1" t="s">
        <v>54</v>
      </c>
      <c r="D11" s="2">
        <v>2160345940</v>
      </c>
      <c r="E11" s="36">
        <v>1922617467</v>
      </c>
    </row>
    <row r="12" spans="1:5" x14ac:dyDescent="0.25">
      <c r="A12" s="1" t="s">
        <v>55</v>
      </c>
      <c r="D12" s="2">
        <v>3773764029</v>
      </c>
      <c r="E12" s="36">
        <v>2607248918</v>
      </c>
    </row>
    <row r="13" spans="1:5" x14ac:dyDescent="0.25">
      <c r="A13" s="14"/>
      <c r="B13" s="14"/>
      <c r="C13" s="86"/>
      <c r="D13" s="15">
        <f>SUM(D11:D12)</f>
        <v>5934109969</v>
      </c>
      <c r="E13" s="15">
        <f>SUM(E11:E12)</f>
        <v>4529866385</v>
      </c>
    </row>
    <row r="14" spans="1:5" x14ac:dyDescent="0.25">
      <c r="A14" s="16" t="s">
        <v>72</v>
      </c>
      <c r="B14" s="16"/>
      <c r="C14" s="87"/>
      <c r="D14" s="17">
        <f>D10-D13</f>
        <v>22635967294</v>
      </c>
      <c r="E14" s="17">
        <f>E10-E13</f>
        <v>16795241059</v>
      </c>
    </row>
    <row r="15" spans="1:5" hidden="1" x14ac:dyDescent="0.25">
      <c r="A15" s="1" t="s">
        <v>35</v>
      </c>
      <c r="C15" s="55">
        <v>25</v>
      </c>
      <c r="D15" s="2"/>
      <c r="E15" s="2"/>
    </row>
    <row r="16" spans="1:5" hidden="1" x14ac:dyDescent="0.25">
      <c r="B16" s="1" t="s">
        <v>40</v>
      </c>
      <c r="D16" s="33"/>
      <c r="E16" s="41">
        <v>0</v>
      </c>
    </row>
    <row r="17" spans="1:7" hidden="1" x14ac:dyDescent="0.25">
      <c r="A17" s="14"/>
      <c r="B17" s="14"/>
      <c r="C17" s="86"/>
      <c r="D17" s="34">
        <f>D16</f>
        <v>0</v>
      </c>
      <c r="E17" s="15">
        <f>E16</f>
        <v>0</v>
      </c>
    </row>
    <row r="18" spans="1:7" hidden="1" x14ac:dyDescent="0.25">
      <c r="A18" s="14"/>
      <c r="B18" s="14"/>
      <c r="C18" s="86"/>
      <c r="D18" s="15">
        <f>D14+D17</f>
        <v>22635967294</v>
      </c>
      <c r="E18" s="15">
        <f>E14+E17</f>
        <v>16795241059</v>
      </c>
    </row>
    <row r="19" spans="1:7" x14ac:dyDescent="0.25">
      <c r="A19" s="11" t="s">
        <v>73</v>
      </c>
      <c r="C19" s="55">
        <v>31</v>
      </c>
      <c r="D19" s="2"/>
      <c r="E19" s="2"/>
    </row>
    <row r="20" spans="1:7" x14ac:dyDescent="0.25">
      <c r="B20" s="1" t="s">
        <v>74</v>
      </c>
      <c r="D20" s="2">
        <v>2933638559</v>
      </c>
      <c r="E20" s="36">
        <v>2500465372</v>
      </c>
    </row>
    <row r="21" spans="1:7" x14ac:dyDescent="0.25">
      <c r="B21" s="1" t="s">
        <v>75</v>
      </c>
      <c r="D21" s="2">
        <v>15886655508</v>
      </c>
      <c r="E21" s="36">
        <v>10705780787</v>
      </c>
    </row>
    <row r="22" spans="1:7" x14ac:dyDescent="0.25">
      <c r="B22" s="1" t="s">
        <v>76</v>
      </c>
      <c r="D22" s="2">
        <v>3123413819</v>
      </c>
      <c r="E22" s="36">
        <v>2444710505</v>
      </c>
    </row>
    <row r="23" spans="1:7" x14ac:dyDescent="0.25">
      <c r="B23" s="1" t="s">
        <v>77</v>
      </c>
      <c r="D23" s="2">
        <v>2222727</v>
      </c>
      <c r="E23" s="36">
        <v>21559126</v>
      </c>
    </row>
    <row r="24" spans="1:7" x14ac:dyDescent="0.25">
      <c r="B24" s="1" t="s">
        <v>78</v>
      </c>
      <c r="D24" s="2">
        <v>1428503864</v>
      </c>
      <c r="E24" s="36">
        <v>1066255140</v>
      </c>
    </row>
    <row r="25" spans="1:7" x14ac:dyDescent="0.25">
      <c r="B25" s="1" t="s">
        <v>79</v>
      </c>
      <c r="D25" s="2">
        <v>284091</v>
      </c>
      <c r="E25" s="36">
        <v>792255</v>
      </c>
    </row>
    <row r="26" spans="1:7" x14ac:dyDescent="0.25">
      <c r="B26" s="1" t="s">
        <v>80</v>
      </c>
      <c r="D26" s="2">
        <v>5625000</v>
      </c>
      <c r="E26" s="36">
        <v>3125000</v>
      </c>
    </row>
    <row r="27" spans="1:7" x14ac:dyDescent="0.25">
      <c r="A27" s="14"/>
      <c r="B27" s="14"/>
      <c r="C27" s="86"/>
      <c r="D27" s="15">
        <f>SUM(D20:D26)</f>
        <v>23380343568</v>
      </c>
      <c r="E27" s="15">
        <f>SUM(E20:E26)</f>
        <v>16742688185</v>
      </c>
    </row>
    <row r="28" spans="1:7" x14ac:dyDescent="0.25">
      <c r="A28" s="16" t="s">
        <v>81</v>
      </c>
      <c r="B28" s="16"/>
      <c r="C28" s="87"/>
      <c r="D28" s="17">
        <f>D18-D27</f>
        <v>-744376274</v>
      </c>
      <c r="E28" s="17">
        <f>E18-E27</f>
        <v>52552874</v>
      </c>
    </row>
    <row r="29" spans="1:7" x14ac:dyDescent="0.25">
      <c r="A29" s="1" t="s">
        <v>46</v>
      </c>
      <c r="C29" s="55">
        <v>28</v>
      </c>
      <c r="D29" s="2"/>
      <c r="E29" s="2"/>
    </row>
    <row r="30" spans="1:7" s="54" customFormat="1" x14ac:dyDescent="0.25">
      <c r="B30" s="54" t="s">
        <v>82</v>
      </c>
      <c r="C30" s="55"/>
      <c r="D30" s="36">
        <v>2919559</v>
      </c>
      <c r="E30" s="36">
        <v>5567999</v>
      </c>
    </row>
    <row r="31" spans="1:7" x14ac:dyDescent="0.25">
      <c r="B31" s="1" t="s">
        <v>68</v>
      </c>
      <c r="D31" s="33">
        <v>-117600</v>
      </c>
      <c r="E31" s="44">
        <v>-270000</v>
      </c>
    </row>
    <row r="32" spans="1:7" x14ac:dyDescent="0.25">
      <c r="A32" s="14"/>
      <c r="B32" s="14"/>
      <c r="C32" s="86"/>
      <c r="D32" s="15">
        <f>SUM(D30:D31)</f>
        <v>2801959</v>
      </c>
      <c r="E32" s="15">
        <f>SUM(E30:E31)</f>
        <v>5297999</v>
      </c>
      <c r="G32" s="50"/>
    </row>
    <row r="33" spans="1:7" x14ac:dyDescent="0.25">
      <c r="A33" s="16" t="s">
        <v>49</v>
      </c>
      <c r="B33" s="16"/>
      <c r="C33" s="86">
        <v>16</v>
      </c>
      <c r="D33" s="17">
        <f>D28+D32</f>
        <v>-741574315</v>
      </c>
      <c r="E33" s="17">
        <f>E28+E32</f>
        <v>57850873</v>
      </c>
      <c r="G33" s="50"/>
    </row>
    <row r="34" spans="1:7" x14ac:dyDescent="0.25">
      <c r="A34" s="16" t="s">
        <v>50</v>
      </c>
      <c r="B34" s="16"/>
      <c r="C34" s="83">
        <v>16</v>
      </c>
      <c r="D34" s="84">
        <f>E39</f>
        <v>2061143116</v>
      </c>
      <c r="E34" s="84">
        <f>2565754124+719072</f>
        <v>2566473196</v>
      </c>
      <c r="G34" s="39"/>
    </row>
    <row r="35" spans="1:7" x14ac:dyDescent="0.25">
      <c r="A35" s="1" t="s">
        <v>51</v>
      </c>
      <c r="D35" s="2"/>
      <c r="E35" s="2"/>
      <c r="G35" s="50"/>
    </row>
    <row r="36" spans="1:7" x14ac:dyDescent="0.25">
      <c r="B36" s="1" t="s">
        <v>83</v>
      </c>
      <c r="D36" s="2"/>
      <c r="E36" s="36"/>
      <c r="G36" s="50"/>
    </row>
    <row r="37" spans="1:7" x14ac:dyDescent="0.25">
      <c r="B37" s="1" t="s">
        <v>84</v>
      </c>
      <c r="D37" s="2">
        <v>-279613108</v>
      </c>
      <c r="E37" s="36">
        <v>-563180953.00000012</v>
      </c>
      <c r="G37" s="82"/>
    </row>
    <row r="38" spans="1:7" x14ac:dyDescent="0.25">
      <c r="A38" s="16"/>
      <c r="B38" s="16"/>
      <c r="C38" s="87"/>
      <c r="D38" s="17">
        <f>SUM(D34,D36:D37)</f>
        <v>1781530008</v>
      </c>
      <c r="E38" s="17">
        <f>SUM(E34,E36:E37)</f>
        <v>2003292243</v>
      </c>
      <c r="G38" s="50"/>
    </row>
    <row r="39" spans="1:7" ht="14.4" thickBot="1" x14ac:dyDescent="0.3">
      <c r="A39" s="30" t="s">
        <v>52</v>
      </c>
      <c r="B39" s="30"/>
      <c r="C39" s="88">
        <v>16</v>
      </c>
      <c r="D39" s="31">
        <f>D33+D38</f>
        <v>1039955693</v>
      </c>
      <c r="E39" s="31">
        <f>E33+E38</f>
        <v>2061143116</v>
      </c>
      <c r="G39" s="50"/>
    </row>
    <row r="40" spans="1:7" ht="14.4" thickTop="1" x14ac:dyDescent="0.25">
      <c r="A40" s="7"/>
      <c r="B40" s="7"/>
      <c r="C40" s="89"/>
      <c r="D40" s="39"/>
      <c r="E40" s="39"/>
      <c r="G40" s="50"/>
    </row>
    <row r="41" spans="1:7" x14ac:dyDescent="0.25">
      <c r="A41" s="7"/>
      <c r="B41" s="7"/>
      <c r="C41" s="89"/>
      <c r="D41" s="39"/>
      <c r="E41" s="39"/>
      <c r="G41" s="50"/>
    </row>
    <row r="42" spans="1:7" x14ac:dyDescent="0.25">
      <c r="A42" s="54" t="s">
        <v>152</v>
      </c>
    </row>
  </sheetData>
  <sheetProtection algorithmName="SHA-512" hashValue="DqDd+Mg4Ep283jt5B5Yu72WijT1f5z/RLD6DAyRivgPZ82XcFl4FdJN4RJYL+GmXx7HxPnUIdlnygqGLhHfHxQ==" saltValue="+5W7cMVhNuF1bpKkY98w7w==" spinCount="100000" sheet="1" objects="1" scenarios="1" selectLockedCells="1" selectUnlockedCells="1"/>
  <mergeCells count="7">
    <mergeCell ref="A1:E1"/>
    <mergeCell ref="A2:E2"/>
    <mergeCell ref="A3:E3"/>
    <mergeCell ref="A5:E5"/>
    <mergeCell ref="C8:C9"/>
    <mergeCell ref="D8:D9"/>
    <mergeCell ref="A4:E4"/>
  </mergeCells>
  <printOptions horizontalCentered="1"/>
  <pageMargins left="0.5" right="0.5" top="1" bottom="1" header="0.5" footer="1.25"/>
  <pageSetup scale="94" orientation="portrait" horizontalDpi="4294967294" r:id="rId1"/>
  <headerFooter>
    <oddFooter>&amp;R&amp;"Arial,Regular"&amp;10 8</oddFooter>
  </headerFooter>
  <ignoredErrors>
    <ignoredError sqref="D13:E1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100" zoomScaleSheetLayoutView="98" workbookViewId="0">
      <selection sqref="A1:E1"/>
    </sheetView>
  </sheetViews>
  <sheetFormatPr defaultColWidth="9.109375" defaultRowHeight="13.8" x14ac:dyDescent="0.25"/>
  <cols>
    <col min="1" max="1" width="5.44140625" style="1" customWidth="1"/>
    <col min="2" max="2" width="38.44140625" style="1" customWidth="1"/>
    <col min="3" max="3" width="8.6640625" style="64" customWidth="1"/>
    <col min="4" max="5" width="18.6640625" style="1" customWidth="1"/>
    <col min="6" max="7" width="9.109375" style="1"/>
    <col min="8" max="8" width="15.6640625" style="1" bestFit="1" customWidth="1"/>
    <col min="9" max="16384" width="9.109375" style="1"/>
  </cols>
  <sheetData>
    <row r="1" spans="1:5" x14ac:dyDescent="0.25">
      <c r="A1" s="95" t="s">
        <v>0</v>
      </c>
      <c r="B1" s="95"/>
      <c r="C1" s="95"/>
      <c r="D1" s="95"/>
      <c r="E1" s="95"/>
    </row>
    <row r="2" spans="1:5" x14ac:dyDescent="0.25">
      <c r="A2" s="95" t="s">
        <v>140</v>
      </c>
      <c r="B2" s="95"/>
      <c r="C2" s="95"/>
      <c r="D2" s="95"/>
      <c r="E2" s="95"/>
    </row>
    <row r="3" spans="1:5" x14ac:dyDescent="0.25">
      <c r="A3" s="95" t="s">
        <v>144</v>
      </c>
      <c r="B3" s="95"/>
      <c r="C3" s="95"/>
      <c r="D3" s="95"/>
      <c r="E3" s="95"/>
    </row>
    <row r="4" spans="1:5" x14ac:dyDescent="0.25">
      <c r="A4" s="102" t="s">
        <v>147</v>
      </c>
      <c r="B4" s="102"/>
      <c r="C4" s="102"/>
      <c r="D4" s="102"/>
      <c r="E4" s="102"/>
    </row>
    <row r="5" spans="1:5" x14ac:dyDescent="0.25">
      <c r="A5" s="102" t="s">
        <v>1</v>
      </c>
      <c r="B5" s="102"/>
      <c r="C5" s="102"/>
      <c r="D5" s="102"/>
      <c r="E5" s="102"/>
    </row>
    <row r="7" spans="1:5" ht="14.4" thickBot="1" x14ac:dyDescent="0.3"/>
    <row r="8" spans="1:5" x14ac:dyDescent="0.25">
      <c r="A8" s="25"/>
      <c r="B8" s="25"/>
      <c r="C8" s="98" t="s">
        <v>2</v>
      </c>
      <c r="D8" s="100">
        <v>2017</v>
      </c>
      <c r="E8" s="25">
        <v>2016</v>
      </c>
    </row>
    <row r="9" spans="1:5" ht="14.4" thickBot="1" x14ac:dyDescent="0.3">
      <c r="A9" s="10"/>
      <c r="B9" s="10"/>
      <c r="C9" s="99"/>
      <c r="D9" s="101"/>
      <c r="E9" s="10" t="s">
        <v>85</v>
      </c>
    </row>
    <row r="10" spans="1:5" x14ac:dyDescent="0.25">
      <c r="A10" s="26" t="s">
        <v>86</v>
      </c>
      <c r="B10" s="27"/>
      <c r="C10" s="65">
        <v>21</v>
      </c>
      <c r="D10" s="28">
        <v>708617561</v>
      </c>
      <c r="E10" s="57">
        <v>708617561</v>
      </c>
    </row>
    <row r="11" spans="1:5" x14ac:dyDescent="0.25">
      <c r="A11" s="16" t="s">
        <v>87</v>
      </c>
      <c r="B11" s="14"/>
      <c r="C11" s="66">
        <v>22</v>
      </c>
      <c r="D11" s="15">
        <v>2500000000</v>
      </c>
      <c r="E11" s="58">
        <v>2400000000</v>
      </c>
    </row>
    <row r="12" spans="1:5" x14ac:dyDescent="0.25">
      <c r="A12" s="16" t="s">
        <v>88</v>
      </c>
      <c r="B12" s="14"/>
      <c r="C12" s="66"/>
      <c r="D12" s="15">
        <v>5678727</v>
      </c>
      <c r="E12" s="58">
        <v>5678727</v>
      </c>
    </row>
    <row r="13" spans="1:5" x14ac:dyDescent="0.25">
      <c r="A13" s="16" t="s">
        <v>89</v>
      </c>
      <c r="B13" s="14"/>
      <c r="C13" s="66"/>
      <c r="D13" s="15">
        <v>421009</v>
      </c>
      <c r="E13" s="58">
        <v>5410</v>
      </c>
    </row>
    <row r="14" spans="1:5" x14ac:dyDescent="0.25">
      <c r="A14" s="70" t="s">
        <v>90</v>
      </c>
      <c r="B14" s="71"/>
      <c r="C14" s="76">
        <v>23</v>
      </c>
      <c r="D14" s="72"/>
      <c r="E14" s="72"/>
    </row>
    <row r="15" spans="1:5" x14ac:dyDescent="0.25">
      <c r="A15" s="73" t="s">
        <v>91</v>
      </c>
      <c r="B15" s="73"/>
      <c r="C15" s="77"/>
      <c r="D15" s="74">
        <f>E21</f>
        <v>511653517.4000001</v>
      </c>
      <c r="E15" s="75">
        <v>-678272334</v>
      </c>
    </row>
    <row r="16" spans="1:5" x14ac:dyDescent="0.25">
      <c r="A16" s="73" t="s">
        <v>92</v>
      </c>
      <c r="B16" s="73"/>
      <c r="C16" s="77"/>
      <c r="D16" s="74">
        <v>5070578229</v>
      </c>
      <c r="E16" s="75">
        <v>3094926931</v>
      </c>
    </row>
    <row r="17" spans="1:8" x14ac:dyDescent="0.25">
      <c r="A17" s="71" t="s">
        <v>93</v>
      </c>
      <c r="B17" s="71"/>
      <c r="C17" s="76"/>
      <c r="D17" s="72">
        <f>SUM(D15:D16)</f>
        <v>5582231746.3999996</v>
      </c>
      <c r="E17" s="72">
        <f>SUM(E15:E16)</f>
        <v>2416654597</v>
      </c>
    </row>
    <row r="18" spans="1:8" x14ac:dyDescent="0.25">
      <c r="A18" s="73" t="s">
        <v>94</v>
      </c>
      <c r="B18" s="73"/>
      <c r="C18" s="77"/>
      <c r="D18" s="74"/>
      <c r="E18" s="74"/>
    </row>
    <row r="19" spans="1:8" x14ac:dyDescent="0.25">
      <c r="A19" s="73"/>
      <c r="B19" s="73" t="s">
        <v>95</v>
      </c>
      <c r="C19" s="77"/>
      <c r="D19" s="74">
        <f>E11-D11</f>
        <v>-100000000</v>
      </c>
      <c r="E19" s="75">
        <v>-400000000</v>
      </c>
    </row>
    <row r="20" spans="1:8" x14ac:dyDescent="0.25">
      <c r="A20" s="73"/>
      <c r="B20" s="73" t="s">
        <v>96</v>
      </c>
      <c r="C20" s="77"/>
      <c r="D20" s="74">
        <v>-1500000000</v>
      </c>
      <c r="E20" s="75">
        <v>-1505001079.5999999</v>
      </c>
    </row>
    <row r="21" spans="1:8" x14ac:dyDescent="0.25">
      <c r="A21" s="71" t="s">
        <v>98</v>
      </c>
      <c r="B21" s="71"/>
      <c r="C21" s="76"/>
      <c r="D21" s="72">
        <f>SUM(D17,D19:D20)</f>
        <v>3982231746.3999996</v>
      </c>
      <c r="E21" s="72">
        <f>SUM(E17,E19:E20)</f>
        <v>511653517.4000001</v>
      </c>
      <c r="H21" s="59"/>
    </row>
    <row r="22" spans="1:8" ht="14.4" thickBot="1" x14ac:dyDescent="0.3">
      <c r="A22" s="30" t="s">
        <v>97</v>
      </c>
      <c r="B22" s="30"/>
      <c r="C22" s="78"/>
      <c r="D22" s="31">
        <f>SUM(D10:D13,D21)</f>
        <v>7196949043.3999996</v>
      </c>
      <c r="E22" s="31">
        <f>SUM(E10:E13,E21)</f>
        <v>3625955215.4000001</v>
      </c>
    </row>
    <row r="23" spans="1:8" ht="14.4" thickTop="1" x14ac:dyDescent="0.25">
      <c r="A23" s="7"/>
      <c r="B23" s="7"/>
      <c r="C23" s="79"/>
      <c r="D23" s="39"/>
      <c r="E23" s="39"/>
    </row>
    <row r="24" spans="1:8" x14ac:dyDescent="0.25">
      <c r="A24" s="7"/>
      <c r="B24" s="7"/>
      <c r="C24" s="79"/>
      <c r="D24" s="39"/>
      <c r="E24" s="39"/>
    </row>
    <row r="25" spans="1:8" x14ac:dyDescent="0.25">
      <c r="A25" s="54" t="s">
        <v>152</v>
      </c>
    </row>
  </sheetData>
  <sheetProtection algorithmName="SHA-512" hashValue="RQ5fI+QHxGV/WhEe7dgiGefAp49mjbNQG/0jy7jLo/ZEIBp/Mglt/W39beB+GdW1ljMwzGEEagSt7Uv32qhuAw==" saltValue="tTd6VGnIAiCR+T9D2xbnjw==" spinCount="100000" sheet="1" objects="1" scenarios="1" selectLockedCells="1" selectUnlockedCells="1"/>
  <mergeCells count="7">
    <mergeCell ref="A1:E1"/>
    <mergeCell ref="A2:E2"/>
    <mergeCell ref="A3:E3"/>
    <mergeCell ref="A5:E5"/>
    <mergeCell ref="C8:C9"/>
    <mergeCell ref="D8:D9"/>
    <mergeCell ref="A4:E4"/>
  </mergeCells>
  <printOptions horizontalCentered="1"/>
  <pageMargins left="0.5" right="0.5" top="1" bottom="1" header="0.5" footer="1.25"/>
  <pageSetup orientation="portrait" horizontalDpi="4294967294" r:id="rId1"/>
  <headerFooter>
    <oddFooter>&amp;R&amp;"Arial,Regular"&amp;10 9</oddFooter>
  </headerFooter>
  <ignoredErrors>
    <ignoredError sqref="D2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Normal="100" zoomScaleSheetLayoutView="98" workbookViewId="0">
      <selection sqref="A1:E1"/>
    </sheetView>
  </sheetViews>
  <sheetFormatPr defaultColWidth="9.109375" defaultRowHeight="13.8" x14ac:dyDescent="0.25"/>
  <cols>
    <col min="1" max="1" width="4.109375" style="1" customWidth="1"/>
    <col min="2" max="2" width="65" style="1" bestFit="1" customWidth="1"/>
    <col min="3" max="3" width="7" style="64" bestFit="1" customWidth="1"/>
    <col min="4" max="4" width="16.88671875" style="42" bestFit="1" customWidth="1"/>
    <col min="5" max="5" width="17.6640625" style="1" bestFit="1" customWidth="1"/>
    <col min="6" max="16384" width="9.109375" style="1"/>
  </cols>
  <sheetData>
    <row r="1" spans="1:5" x14ac:dyDescent="0.25">
      <c r="A1" s="95" t="s">
        <v>0</v>
      </c>
      <c r="B1" s="95"/>
      <c r="C1" s="95"/>
      <c r="D1" s="95"/>
      <c r="E1" s="95"/>
    </row>
    <row r="2" spans="1:5" x14ac:dyDescent="0.25">
      <c r="A2" s="95" t="s">
        <v>141</v>
      </c>
      <c r="B2" s="95"/>
      <c r="C2" s="95"/>
      <c r="D2" s="95"/>
      <c r="E2" s="95"/>
    </row>
    <row r="3" spans="1:5" x14ac:dyDescent="0.25">
      <c r="A3" s="95" t="s">
        <v>144</v>
      </c>
      <c r="B3" s="95"/>
      <c r="C3" s="95"/>
      <c r="D3" s="95"/>
      <c r="E3" s="95"/>
    </row>
    <row r="4" spans="1:5" x14ac:dyDescent="0.25">
      <c r="A4" s="102" t="s">
        <v>145</v>
      </c>
      <c r="B4" s="102"/>
      <c r="C4" s="102"/>
      <c r="D4" s="102"/>
      <c r="E4" s="102"/>
    </row>
    <row r="5" spans="1:5" x14ac:dyDescent="0.25">
      <c r="A5" s="102" t="s">
        <v>1</v>
      </c>
      <c r="B5" s="102"/>
      <c r="C5" s="102"/>
      <c r="D5" s="102"/>
      <c r="E5" s="102"/>
    </row>
    <row r="6" spans="1:5" x14ac:dyDescent="0.25">
      <c r="A6" s="63"/>
      <c r="B6" s="63"/>
      <c r="C6" s="55"/>
      <c r="D6" s="63"/>
      <c r="E6" s="63"/>
    </row>
    <row r="7" spans="1:5" ht="14.4" thickBot="1" x14ac:dyDescent="0.3"/>
    <row r="8" spans="1:5" ht="15" customHeight="1" x14ac:dyDescent="0.25">
      <c r="A8" s="24"/>
      <c r="B8" s="24"/>
      <c r="C8" s="98" t="s">
        <v>2</v>
      </c>
      <c r="D8" s="103">
        <v>2017</v>
      </c>
      <c r="E8" s="100">
        <v>2016</v>
      </c>
    </row>
    <row r="9" spans="1:5" ht="15.75" customHeight="1" thickBot="1" x14ac:dyDescent="0.3">
      <c r="A9" s="6"/>
      <c r="B9" s="6"/>
      <c r="C9" s="99"/>
      <c r="D9" s="104"/>
      <c r="E9" s="101"/>
    </row>
    <row r="10" spans="1:5" x14ac:dyDescent="0.25">
      <c r="A10" s="5"/>
      <c r="B10" s="5"/>
      <c r="C10" s="69"/>
      <c r="D10" s="61"/>
      <c r="E10" s="5"/>
    </row>
    <row r="11" spans="1:5" x14ac:dyDescent="0.25">
      <c r="A11" s="11" t="s">
        <v>99</v>
      </c>
    </row>
    <row r="12" spans="1:5" x14ac:dyDescent="0.25">
      <c r="B12" s="1" t="s">
        <v>100</v>
      </c>
      <c r="D12" s="33">
        <v>26625189998</v>
      </c>
      <c r="E12" s="36">
        <v>24198668186</v>
      </c>
    </row>
    <row r="13" spans="1:5" x14ac:dyDescent="0.25">
      <c r="B13" s="1" t="s">
        <v>101</v>
      </c>
      <c r="D13" s="33">
        <v>5945368359</v>
      </c>
      <c r="E13" s="36">
        <v>2096476363</v>
      </c>
    </row>
    <row r="14" spans="1:5" x14ac:dyDescent="0.25">
      <c r="B14" s="1" t="s">
        <v>102</v>
      </c>
      <c r="D14" s="33">
        <v>14073734</v>
      </c>
      <c r="E14" s="36">
        <v>134882382</v>
      </c>
    </row>
    <row r="15" spans="1:5" x14ac:dyDescent="0.25">
      <c r="B15" s="1" t="s">
        <v>47</v>
      </c>
      <c r="D15" s="33">
        <v>25383808</v>
      </c>
      <c r="E15" s="36">
        <v>79122782</v>
      </c>
    </row>
    <row r="16" spans="1:5" x14ac:dyDescent="0.25">
      <c r="B16" s="1" t="s">
        <v>103</v>
      </c>
      <c r="D16" s="33">
        <v>15679934</v>
      </c>
      <c r="E16" s="36">
        <v>20656645</v>
      </c>
    </row>
    <row r="17" spans="1:5" x14ac:dyDescent="0.25">
      <c r="B17" s="1" t="s">
        <v>104</v>
      </c>
      <c r="D17" s="33">
        <v>0</v>
      </c>
      <c r="E17" s="36">
        <v>511305</v>
      </c>
    </row>
    <row r="18" spans="1:5" x14ac:dyDescent="0.25">
      <c r="B18" s="1" t="s">
        <v>105</v>
      </c>
      <c r="D18" s="33">
        <v>770444039</v>
      </c>
      <c r="E18" s="36">
        <v>35746762</v>
      </c>
    </row>
    <row r="19" spans="1:5" x14ac:dyDescent="0.25">
      <c r="B19" s="1" t="s">
        <v>106</v>
      </c>
      <c r="D19" s="33">
        <v>4260442</v>
      </c>
      <c r="E19" s="36">
        <v>3778787</v>
      </c>
    </row>
    <row r="20" spans="1:5" x14ac:dyDescent="0.25">
      <c r="B20" s="1" t="s">
        <v>107</v>
      </c>
      <c r="D20" s="33">
        <v>23457953</v>
      </c>
      <c r="E20" s="36">
        <v>16815430</v>
      </c>
    </row>
    <row r="21" spans="1:5" x14ac:dyDescent="0.25">
      <c r="B21" s="1" t="s">
        <v>108</v>
      </c>
      <c r="D21" s="33">
        <v>11829</v>
      </c>
      <c r="E21" s="36">
        <v>5600</v>
      </c>
    </row>
    <row r="22" spans="1:5" x14ac:dyDescent="0.25">
      <c r="B22" s="1" t="s">
        <v>109</v>
      </c>
      <c r="D22" s="33">
        <v>163800</v>
      </c>
      <c r="E22" s="36">
        <v>7446408</v>
      </c>
    </row>
    <row r="23" spans="1:5" x14ac:dyDescent="0.25">
      <c r="B23" s="1" t="s">
        <v>110</v>
      </c>
      <c r="D23" s="33">
        <v>186055</v>
      </c>
      <c r="E23" s="36">
        <v>4680702</v>
      </c>
    </row>
    <row r="24" spans="1:5" x14ac:dyDescent="0.25">
      <c r="B24" s="1" t="s">
        <v>111</v>
      </c>
      <c r="D24" s="33">
        <v>5000000</v>
      </c>
      <c r="E24" s="36">
        <v>45225322</v>
      </c>
    </row>
    <row r="25" spans="1:5" x14ac:dyDescent="0.25">
      <c r="B25" s="1" t="s">
        <v>112</v>
      </c>
      <c r="D25" s="33">
        <v>47525</v>
      </c>
      <c r="E25" s="36">
        <v>237215</v>
      </c>
    </row>
    <row r="26" spans="1:5" x14ac:dyDescent="0.25">
      <c r="B26" s="1" t="s">
        <v>113</v>
      </c>
      <c r="D26" s="33">
        <v>0</v>
      </c>
      <c r="E26" s="36">
        <v>30332189</v>
      </c>
    </row>
    <row r="27" spans="1:5" x14ac:dyDescent="0.25">
      <c r="B27" s="1" t="s">
        <v>114</v>
      </c>
      <c r="D27" s="33">
        <v>5780055</v>
      </c>
      <c r="E27" s="36">
        <v>20107866</v>
      </c>
    </row>
    <row r="28" spans="1:5" x14ac:dyDescent="0.25">
      <c r="B28" s="1" t="s">
        <v>148</v>
      </c>
      <c r="D28" s="33">
        <v>1700000</v>
      </c>
      <c r="E28" s="36"/>
    </row>
    <row r="29" spans="1:5" x14ac:dyDescent="0.25">
      <c r="B29" s="1" t="s">
        <v>149</v>
      </c>
      <c r="D29" s="33">
        <v>11914836</v>
      </c>
      <c r="E29" s="36"/>
    </row>
    <row r="30" spans="1:5" x14ac:dyDescent="0.25">
      <c r="B30" s="1" t="s">
        <v>115</v>
      </c>
      <c r="D30" s="33"/>
      <c r="E30" s="40"/>
    </row>
    <row r="31" spans="1:5" x14ac:dyDescent="0.25">
      <c r="B31" s="1" t="s">
        <v>116</v>
      </c>
      <c r="C31" s="64">
        <v>32</v>
      </c>
      <c r="D31" s="33">
        <v>-29196256379</v>
      </c>
      <c r="E31" s="36">
        <v>-32211287296</v>
      </c>
    </row>
    <row r="32" spans="1:5" x14ac:dyDescent="0.25">
      <c r="A32" s="16"/>
      <c r="B32" s="16" t="s">
        <v>117</v>
      </c>
      <c r="C32" s="67"/>
      <c r="D32" s="45">
        <f>SUM(D12:D31)</f>
        <v>4252405988</v>
      </c>
      <c r="E32" s="17">
        <f>SUM(E12:E31)</f>
        <v>-5516593352</v>
      </c>
    </row>
    <row r="33" spans="1:5" x14ac:dyDescent="0.25">
      <c r="D33" s="33"/>
      <c r="E33" s="2"/>
    </row>
    <row r="34" spans="1:5" x14ac:dyDescent="0.25">
      <c r="A34" s="11" t="s">
        <v>118</v>
      </c>
      <c r="D34" s="33"/>
      <c r="E34" s="2"/>
    </row>
    <row r="35" spans="1:5" x14ac:dyDescent="0.25">
      <c r="B35" s="1" t="s">
        <v>119</v>
      </c>
      <c r="D35" s="33">
        <v>548933450</v>
      </c>
      <c r="E35" s="36">
        <v>1934657435</v>
      </c>
    </row>
    <row r="36" spans="1:5" x14ac:dyDescent="0.25">
      <c r="B36" s="1" t="s">
        <v>120</v>
      </c>
      <c r="D36" s="33">
        <v>0</v>
      </c>
      <c r="E36" s="36">
        <v>-794638074</v>
      </c>
    </row>
    <row r="37" spans="1:5" x14ac:dyDescent="0.25">
      <c r="B37" s="1" t="s">
        <v>121</v>
      </c>
      <c r="D37" s="33">
        <v>0</v>
      </c>
      <c r="E37" s="36">
        <v>-400000000</v>
      </c>
    </row>
    <row r="38" spans="1:5" x14ac:dyDescent="0.25">
      <c r="B38" s="1" t="s">
        <v>122</v>
      </c>
      <c r="D38" s="33">
        <v>14168</v>
      </c>
      <c r="E38" s="36">
        <v>270</v>
      </c>
    </row>
    <row r="39" spans="1:5" x14ac:dyDescent="0.25">
      <c r="B39" s="1" t="s">
        <v>123</v>
      </c>
      <c r="D39" s="33">
        <v>-4073378</v>
      </c>
      <c r="E39" s="36">
        <v>-40601189</v>
      </c>
    </row>
    <row r="40" spans="1:5" x14ac:dyDescent="0.25">
      <c r="B40" s="1" t="s">
        <v>124</v>
      </c>
      <c r="D40" s="33">
        <v>-41057155</v>
      </c>
      <c r="E40" s="36">
        <v>-49658774</v>
      </c>
    </row>
    <row r="41" spans="1:5" x14ac:dyDescent="0.25">
      <c r="B41" s="1" t="s">
        <v>125</v>
      </c>
      <c r="D41" s="33">
        <v>0</v>
      </c>
      <c r="E41" s="36">
        <v>-5621802</v>
      </c>
    </row>
    <row r="42" spans="1:5" x14ac:dyDescent="0.25">
      <c r="B42" s="1" t="s">
        <v>126</v>
      </c>
      <c r="D42" s="33">
        <v>-328729</v>
      </c>
      <c r="E42" s="36">
        <v>-3073393</v>
      </c>
    </row>
    <row r="43" spans="1:5" x14ac:dyDescent="0.25">
      <c r="B43" s="1" t="s">
        <v>127</v>
      </c>
      <c r="D43" s="33">
        <v>0</v>
      </c>
      <c r="E43" s="36">
        <v>-60571</v>
      </c>
    </row>
    <row r="44" spans="1:5" x14ac:dyDescent="0.25">
      <c r="A44" s="1" t="s">
        <v>128</v>
      </c>
      <c r="B44" s="1" t="s">
        <v>129</v>
      </c>
      <c r="D44" s="33">
        <v>-412311</v>
      </c>
      <c r="E44" s="36">
        <v>-2871478</v>
      </c>
    </row>
    <row r="45" spans="1:5" x14ac:dyDescent="0.25">
      <c r="B45" s="1" t="s">
        <v>130</v>
      </c>
      <c r="D45" s="33">
        <v>0</v>
      </c>
      <c r="E45" s="36">
        <v>-338751</v>
      </c>
    </row>
    <row r="46" spans="1:5" x14ac:dyDescent="0.25">
      <c r="B46" s="1" t="s">
        <v>21</v>
      </c>
      <c r="D46" s="33">
        <v>-110679</v>
      </c>
      <c r="E46" s="36">
        <v>-11862</v>
      </c>
    </row>
    <row r="47" spans="1:5" x14ac:dyDescent="0.25">
      <c r="B47" s="1" t="s">
        <v>131</v>
      </c>
      <c r="D47" s="33">
        <v>-100000000</v>
      </c>
      <c r="E47" s="36">
        <v>200000000</v>
      </c>
    </row>
    <row r="48" spans="1:5" s="11" customFormat="1" x14ac:dyDescent="0.25">
      <c r="A48" s="16"/>
      <c r="B48" s="16" t="s">
        <v>132</v>
      </c>
      <c r="C48" s="67"/>
      <c r="D48" s="45">
        <f>SUM(D35:D47)</f>
        <v>402965366</v>
      </c>
      <c r="E48" s="17">
        <f>SUM(E35:E47)</f>
        <v>837781811</v>
      </c>
    </row>
    <row r="49" spans="1:5" x14ac:dyDescent="0.25">
      <c r="D49" s="33"/>
      <c r="E49" s="2"/>
    </row>
    <row r="50" spans="1:5" x14ac:dyDescent="0.25">
      <c r="A50" s="11" t="s">
        <v>133</v>
      </c>
      <c r="B50" s="11"/>
      <c r="C50" s="90"/>
      <c r="D50" s="62">
        <f>D32+D48</f>
        <v>4655371354</v>
      </c>
      <c r="E50" s="60">
        <f>E32+E48</f>
        <v>-4678811541</v>
      </c>
    </row>
    <row r="51" spans="1:5" x14ac:dyDescent="0.25">
      <c r="A51" s="11" t="s">
        <v>134</v>
      </c>
      <c r="B51" s="11"/>
      <c r="C51" s="90"/>
      <c r="D51" s="62">
        <f>E52</f>
        <v>5689000346</v>
      </c>
      <c r="E51" s="18">
        <v>10367811887</v>
      </c>
    </row>
    <row r="52" spans="1:5" ht="14.4" thickBot="1" x14ac:dyDescent="0.3">
      <c r="A52" s="30" t="s">
        <v>135</v>
      </c>
      <c r="B52" s="30"/>
      <c r="C52" s="78"/>
      <c r="D52" s="46">
        <f>D50+D51</f>
        <v>10344371700</v>
      </c>
      <c r="E52" s="31">
        <f>E50+E51</f>
        <v>5689000346</v>
      </c>
    </row>
    <row r="53" spans="1:5" ht="14.4" thickTop="1" x14ac:dyDescent="0.25">
      <c r="A53" s="7"/>
      <c r="B53" s="7"/>
      <c r="C53" s="79"/>
      <c r="D53" s="47"/>
      <c r="E53" s="39"/>
    </row>
    <row r="54" spans="1:5" x14ac:dyDescent="0.25">
      <c r="A54" s="7"/>
      <c r="B54" s="7"/>
      <c r="C54" s="79"/>
      <c r="D54" s="47"/>
      <c r="E54" s="39"/>
    </row>
    <row r="55" spans="1:5" x14ac:dyDescent="0.25">
      <c r="A55" s="54" t="s">
        <v>152</v>
      </c>
    </row>
  </sheetData>
  <sheetProtection algorithmName="SHA-512" hashValue="5tQZs+XjQVz/V0l5WR8VRXXEB/w/DTVEAz1BUJVYJ5Gaz0zXAEfZU2aoTgwjC1PFGX7V/U5IK4Prgui46ApQRA==" saltValue="FQMrsD747e94TRU7XDXqlA==" spinCount="100000" sheet="1" objects="1" scenarios="1" selectLockedCells="1" selectUnlockedCells="1"/>
  <mergeCells count="8">
    <mergeCell ref="A4:E4"/>
    <mergeCell ref="A1:E1"/>
    <mergeCell ref="A2:E2"/>
    <mergeCell ref="A3:E3"/>
    <mergeCell ref="C8:C9"/>
    <mergeCell ref="D8:D9"/>
    <mergeCell ref="E8:E9"/>
    <mergeCell ref="A5:E5"/>
  </mergeCells>
  <printOptions horizontalCentered="1"/>
  <pageMargins left="0.5" right="0.5" top="1" bottom="1" header="0.5" footer="1.25"/>
  <pageSetup scale="84" orientation="portrait" horizontalDpi="4294967294" r:id="rId1"/>
  <headerFooter>
    <oddFooter>&amp;R&amp;"Arial,Regular"&amp;10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SF Position</vt:lpstr>
      <vt:lpstr>SFP - Operating</vt:lpstr>
      <vt:lpstr>SFP - Charity</vt:lpstr>
      <vt:lpstr>SFP - Prize</vt:lpstr>
      <vt:lpstr>Changes in Equity</vt:lpstr>
      <vt:lpstr>Cash Flow</vt:lpstr>
      <vt:lpstr>'Cash Flow'!Print_Area</vt:lpstr>
      <vt:lpstr>'Changes in Equity'!Print_Area</vt:lpstr>
      <vt:lpstr>'SF Position'!Print_Area</vt:lpstr>
      <vt:lpstr>'SFP - Charity'!Print_Area</vt:lpstr>
      <vt:lpstr>'SFP - Operating'!Print_Area</vt:lpstr>
      <vt:lpstr>'SFP - Prize'!Print_Area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 </dc:title>
  <dc:creator>COA - Philippine Charity Sweepstakes Office</dc:creator>
  <cp:lastModifiedBy>Evy Lacanlale</cp:lastModifiedBy>
  <cp:lastPrinted>2018-07-09T05:45:20Z</cp:lastPrinted>
  <dcterms:created xsi:type="dcterms:W3CDTF">2017-06-08T05:00:04Z</dcterms:created>
  <dcterms:modified xsi:type="dcterms:W3CDTF">2018-07-09T05:45:44Z</dcterms:modified>
</cp:coreProperties>
</file>